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5" firstSheet="0" showHorizontalScroll="true" showSheetTabs="true" showVerticalScroll="true" tabRatio="329" windowHeight="8192" windowWidth="16384" xWindow="0" yWindow="0"/>
  </bookViews>
  <sheets>
    <sheet name="Template" sheetId="1" state="visible" r:id="rId2"/>
    <sheet name="Data" sheetId="2" state="visible" r:id="rId3"/>
    <sheet name="Lizard" sheetId="3" state="visible" r:id="rId4"/>
    <sheet name="Bu Songli" sheetId="4" state="visible" r:id="rId5"/>
    <sheet name="Iocono" sheetId="5" state="visible" r:id="rId6"/>
    <sheet name="Meili" sheetId="6" state="visible" r:id="rId7"/>
  </sheets>
  <definedNames>
    <definedName function="false" hidden="false" name="HekaKSAreas" vbProcedure="false">Data!$J$2:$J$58</definedName>
    <definedName function="false" hidden="false" name="HekaKSAttr" vbProcedure="false">Data!$L$2:$L$58</definedName>
    <definedName function="false" hidden="false" name="HekaKSCat" vbProcedure="false">Data!$K$2:$K$58</definedName>
    <definedName function="false" hidden="false" name="HekaKSTrait" vbProcedure="false">Data!$M$2:$M$58</definedName>
    <definedName function="false" hidden="false" name="MentalKSAreas" vbProcedure="false">Data!$A$2:$A$62</definedName>
    <definedName function="false" hidden="false" name="MentalKSAttr" vbProcedure="false">Data!$B$2:$B$62</definedName>
    <definedName function="false" hidden="false" name="MentalSkills" vbProcedure="false">Data!$A$2:$A$61</definedName>
    <definedName function="false" hidden="false" name="MentalSkillsAttr" vbProcedure="false">Data!$B$2:$B$61</definedName>
    <definedName function="false" hidden="false" name="PhysicalKSAreas" vbProcedure="false">Data!$D$2:$D$48</definedName>
    <definedName function="false" hidden="false" name="PhysicalKSAttr" vbProcedure="false">Data!$E$2:$E$48</definedName>
    <definedName function="false" hidden="false" name="PhysicalSkills" vbProcedure="false">Data!$D$2:$D$48</definedName>
    <definedName function="false" hidden="false" name="PhysicalSkillsAttr" vbProcedure="false">Data!$E$2:$E$48</definedName>
    <definedName function="false" hidden="false" name="SpiritualKSAreas" vbProcedure="false">Data!$G$2:$G$43</definedName>
    <definedName function="false" hidden="false" name="SpiritualKSAttr" vbProcedure="false">Data!$H$2:$H$43</definedName>
    <definedName function="false" hidden="false" name="SpiritualSkills" vbProcedure="false">Data!$G$2:$G$43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<sst xmlns="http://schemas.openxmlformats.org/spreadsheetml/2006/main" count="1741" uniqueCount="477">
  <si>
    <t>MYTHUS HEROIC PERSONA SHEET</t>
  </si>
  <si>
    <t>Knowledge and Skills</t>
  </si>
  <si>
    <t>Combat Stats</t>
  </si>
  <si>
    <t>Heka Use &amp; Management</t>
  </si>
  <si>
    <t>HP Name:</t>
  </si>
  <si>
    <t>Mental K/S</t>
  </si>
  <si>
    <t>Att</t>
  </si>
  <si>
    <t>Train</t>
  </si>
  <si>
    <t>Steep</t>
  </si>
  <si>
    <t>Physical K/S</t>
  </si>
  <si>
    <t>Spiritual K/S</t>
  </si>
  <si>
    <t>Hand Weapons</t>
  </si>
  <si>
    <t>Sub-Area</t>
  </si>
  <si>
    <t>WP</t>
  </si>
  <si>
    <t>C</t>
  </si>
  <si>
    <t>S</t>
  </si>
  <si>
    <t>Type</t>
  </si>
  <si>
    <t>D. Amt</t>
  </si>
  <si>
    <t>Reach</t>
  </si>
  <si>
    <t>Bac</t>
  </si>
  <si>
    <t>DB</t>
  </si>
  <si>
    <t>Dura</t>
  </si>
  <si>
    <t>K/S Area</t>
  </si>
  <si>
    <t>Category</t>
  </si>
  <si>
    <t>Attribute</t>
  </si>
  <si>
    <t>Trait</t>
  </si>
  <si>
    <t>Total</t>
  </si>
  <si>
    <t>Vocation:</t>
  </si>
  <si>
    <t>Etiquette/Social Graces</t>
  </si>
  <si>
    <t>Perception (Physical)</t>
  </si>
  <si>
    <t>SEC:</t>
  </si>
  <si>
    <t>Dodging Factor</t>
  </si>
  <si>
    <t>Native Tounge</t>
  </si>
  <si>
    <t>Riding (or) Boating</t>
  </si>
  <si>
    <t>Unallocated APs:</t>
  </si>
  <si>
    <t>PMPow Damage Bonus</t>
  </si>
  <si>
    <t>Perception (Mental)</t>
  </si>
  <si>
    <t>Current Joss:</t>
  </si>
  <si>
    <t>Avoidance</t>
  </si>
  <si>
    <t>Trade Languages</t>
  </si>
  <si>
    <t>Characteristics</t>
  </si>
  <si>
    <t>Missile Weapons</t>
  </si>
  <si>
    <t>T</t>
  </si>
  <si>
    <t>R of F</t>
  </si>
  <si>
    <t>Mental</t>
  </si>
  <si>
    <t>Physical</t>
  </si>
  <si>
    <t>Spiritual</t>
  </si>
  <si>
    <t>EL</t>
  </si>
  <si>
    <t>Mnemonic</t>
  </si>
  <si>
    <t>Muscular</t>
  </si>
  <si>
    <t>Metaphysical</t>
  </si>
  <si>
    <t>MMCap</t>
  </si>
  <si>
    <t>PMCap</t>
  </si>
  <si>
    <t>SMCap</t>
  </si>
  <si>
    <t>MMPow</t>
  </si>
  <si>
    <t>PMPow</t>
  </si>
  <si>
    <t>SMPow</t>
  </si>
  <si>
    <t>Strike Location</t>
  </si>
  <si>
    <t>Piercing</t>
  </si>
  <si>
    <t>Cutting</t>
  </si>
  <si>
    <t>Blunt</t>
  </si>
  <si>
    <t>Fire</t>
  </si>
  <si>
    <t>Chemical</t>
  </si>
  <si>
    <t>Stunning</t>
  </si>
  <si>
    <t>Elec</t>
  </si>
  <si>
    <t>Mag</t>
  </si>
  <si>
    <t>MMSpd</t>
  </si>
  <si>
    <t>PMSpd</t>
  </si>
  <si>
    <t>SMSpd</t>
  </si>
  <si>
    <t>Ultra-Vital</t>
  </si>
  <si>
    <t>Reasoning</t>
  </si>
  <si>
    <t>Neural</t>
  </si>
  <si>
    <t>Psychic</t>
  </si>
  <si>
    <t>Super-Vital</t>
  </si>
  <si>
    <t>MRCap</t>
  </si>
  <si>
    <t>PNCap</t>
  </si>
  <si>
    <t>SPCap</t>
  </si>
  <si>
    <t>Vital</t>
  </si>
  <si>
    <t>MRPow</t>
  </si>
  <si>
    <t>PNPow</t>
  </si>
  <si>
    <t>SPPow</t>
  </si>
  <si>
    <t>Non-Vital</t>
  </si>
  <si>
    <t>MRSpd</t>
  </si>
  <si>
    <t>PNSpd</t>
  </si>
  <si>
    <t>SPSpd</t>
  </si>
  <si>
    <t>Average</t>
  </si>
  <si>
    <t>Equipment / Possessions</t>
  </si>
  <si>
    <t>General Information</t>
  </si>
  <si>
    <t>Physical Description</t>
  </si>
  <si>
    <t>General Personality</t>
  </si>
  <si>
    <t>Background</t>
  </si>
  <si>
    <t>Age:</t>
  </si>
  <si>
    <t>Birth Date: </t>
  </si>
  <si>
    <t>Sex:</t>
  </si>
  <si>
    <t>Birth Place: </t>
  </si>
  <si>
    <t>Race:</t>
  </si>
  <si>
    <t>Birth Rank: </t>
  </si>
  <si>
    <t>Complexion: </t>
  </si>
  <si>
    <t>Citizenship: </t>
  </si>
  <si>
    <t>Attractiveness: </t>
  </si>
  <si>
    <t>Quirks: </t>
  </si>
  <si>
    <t>Brief Background: </t>
  </si>
  <si>
    <t>Height: </t>
  </si>
  <si>
    <t>K/S Sub-Area</t>
  </si>
  <si>
    <t>TOTALS</t>
  </si>
  <si>
    <t>Weight: </t>
  </si>
  <si>
    <t>Total Heka Producing K/S Areas</t>
  </si>
  <si>
    <t>Heka Reservoirs</t>
  </si>
  <si>
    <t>Build: </t>
  </si>
  <si>
    <t>Aperture</t>
  </si>
  <si>
    <t>Special Heka Reservoirs</t>
  </si>
  <si>
    <t>Special Heka</t>
  </si>
  <si>
    <t>Eyes: </t>
  </si>
  <si>
    <t>Connections: </t>
  </si>
  <si>
    <t>Total Heka Produced</t>
  </si>
  <si>
    <t>Hair: </t>
  </si>
  <si>
    <t>Net Worth</t>
  </si>
  <si>
    <t>Known Castings</t>
  </si>
  <si>
    <t>Recallable Castings</t>
  </si>
  <si>
    <t>Other: </t>
  </si>
  <si>
    <t>Quote: </t>
  </si>
  <si>
    <t>Bank Accounts</t>
  </si>
  <si>
    <t>Principle</t>
  </si>
  <si>
    <t>Cash on Hand</t>
  </si>
  <si>
    <t>Secondary</t>
  </si>
  <si>
    <t>Disposable Monthly Income</t>
  </si>
  <si>
    <t>BAC Bonus</t>
  </si>
  <si>
    <t>%</t>
  </si>
  <si>
    <t>BAC</t>
  </si>
  <si>
    <t>Dmg Bonus</t>
  </si>
  <si>
    <t>Method of Restoration</t>
  </si>
  <si>
    <t>Heka/Hour</t>
  </si>
  <si>
    <t>ATTRIBUTE</t>
  </si>
  <si>
    <t>Prayer or Meditation</t>
  </si>
  <si>
    <t>1 Hour</t>
  </si>
  <si>
    <t>Resting w/ Distractions/Axieties</t>
  </si>
  <si>
    <t>6 pnt in 3 KS</t>
  </si>
  <si>
    <t>CATEGORY</t>
  </si>
  <si>
    <t>Sleep</t>
  </si>
  <si>
    <t>3 Hours</t>
  </si>
  <si>
    <t>Resting w/o Disturbance</t>
  </si>
  <si>
    <t>12 pnt in 3 KS</t>
  </si>
  <si>
    <t>Trance</t>
  </si>
  <si>
    <t>2 Hours</t>
  </si>
  <si>
    <t>Prayer (Vow Holders Only)</t>
  </si>
  <si>
    <t>18 pnt in 2 KS</t>
  </si>
  <si>
    <t>TRAIT</t>
  </si>
  <si>
    <t>6 Hours</t>
  </si>
  <si>
    <t>Meditation</t>
  </si>
  <si>
    <t>24 pnt in 4 KS</t>
  </si>
  <si>
    <t>Sleeping</t>
  </si>
  <si>
    <t>12 pnt in 6 KS</t>
  </si>
  <si>
    <t>12 pnt in All KS</t>
  </si>
  <si>
    <t>Inter Values</t>
  </si>
  <si>
    <t>Mcap Avg</t>
  </si>
  <si>
    <t>Mpow Avg</t>
  </si>
  <si>
    <t>Mspd Avg</t>
  </si>
  <si>
    <t>Pcap Avg</t>
  </si>
  <si>
    <t>Ppow Avg</t>
  </si>
  <si>
    <t>Pspd Avvg</t>
  </si>
  <si>
    <t>Scap Avg</t>
  </si>
  <si>
    <t>Spow Avg</t>
  </si>
  <si>
    <t>Sspd Avg</t>
  </si>
  <si>
    <t>Sculpture</t>
  </si>
  <si>
    <t>Zero Cell</t>
  </si>
  <si>
    <t>Heka Generating K/S</t>
  </si>
  <si>
    <t>Agriculture</t>
  </si>
  <si>
    <t>C11</t>
  </si>
  <si>
    <t>Accupuncture</t>
  </si>
  <si>
    <t>F15</t>
  </si>
  <si>
    <t>Alchemy</t>
  </si>
  <si>
    <t>I11</t>
  </si>
  <si>
    <t>I10</t>
  </si>
  <si>
    <t>B82</t>
  </si>
  <si>
    <t>Apotropaism</t>
  </si>
  <si>
    <t>B72</t>
  </si>
  <si>
    <t>Acrobatics/Gymnastics</t>
  </si>
  <si>
    <t>B75</t>
  </si>
  <si>
    <t>Animal Handling</t>
  </si>
  <si>
    <t>I16</t>
  </si>
  <si>
    <t>Appraisal</t>
  </si>
  <si>
    <t>C15</t>
  </si>
  <si>
    <t>Arms and Armor</t>
  </si>
  <si>
    <t>Astrology</t>
  </si>
  <si>
    <t>I15</t>
  </si>
  <si>
    <t>Architecture</t>
  </si>
  <si>
    <t>Boating</t>
  </si>
  <si>
    <t>Buffoonery</t>
  </si>
  <si>
    <t>I17</t>
  </si>
  <si>
    <t>Astronomy</t>
  </si>
  <si>
    <t>Clothwork</t>
  </si>
  <si>
    <t>Charismaticism</t>
  </si>
  <si>
    <t>Conjuration</t>
  </si>
  <si>
    <t>B79</t>
  </si>
  <si>
    <t>Biography/Geneaology</t>
  </si>
  <si>
    <t>Combat, H2H, Lethal</t>
  </si>
  <si>
    <t>Demonology</t>
  </si>
  <si>
    <t>Biology</t>
  </si>
  <si>
    <t>Combat, H2H, Non-lethal</t>
  </si>
  <si>
    <t>Divination</t>
  </si>
  <si>
    <t>Botany</t>
  </si>
  <si>
    <t>Combat, Hand Weapons</t>
  </si>
  <si>
    <t>Exorcism</t>
  </si>
  <si>
    <t>Dweomercraeft, Black (Additional)</t>
  </si>
  <si>
    <t>Business Administration</t>
  </si>
  <si>
    <t>Combat, Missile Weapons</t>
  </si>
  <si>
    <t>Fortune Telling</t>
  </si>
  <si>
    <t>Dweomercraeft, Black (FP)</t>
  </si>
  <si>
    <t>C8</t>
  </si>
  <si>
    <t>Chemistry</t>
  </si>
  <si>
    <t>Construction</t>
  </si>
  <si>
    <t>F11</t>
  </si>
  <si>
    <t>Herbalism</t>
  </si>
  <si>
    <t>Dweomercraeft, Black (PP)</t>
  </si>
  <si>
    <t>C10</t>
  </si>
  <si>
    <t>Criminal Activities, Mental</t>
  </si>
  <si>
    <t>Construction, Naval</t>
  </si>
  <si>
    <t>Impersonation</t>
  </si>
  <si>
    <t>I12</t>
  </si>
  <si>
    <t>Dweomercraft, Elemental (Additional)</t>
  </si>
  <si>
    <t>Criminology</t>
  </si>
  <si>
    <t>Construction, Transport</t>
  </si>
  <si>
    <t>Jury-Rigging</t>
  </si>
  <si>
    <t>Dweomercraft, Elemental (FP)</t>
  </si>
  <si>
    <t>Cryptography</t>
  </si>
  <si>
    <t>Criminal Activities, Phy</t>
  </si>
  <si>
    <t>Leadership</t>
  </si>
  <si>
    <t>Dweomercraft, Elemental (PP)</t>
  </si>
  <si>
    <t>Current Events</t>
  </si>
  <si>
    <t>B73</t>
  </si>
  <si>
    <t>Cultured Palate</t>
  </si>
  <si>
    <t>Magnetism</t>
  </si>
  <si>
    <t>Dweomercraft, Gray (Additional)</t>
  </si>
  <si>
    <t>Deception</t>
  </si>
  <si>
    <t>Disguise</t>
  </si>
  <si>
    <t>Medicine, Oriental</t>
  </si>
  <si>
    <t>B78</t>
  </si>
  <si>
    <t>Dweomercraft, Gray (FP)</t>
  </si>
  <si>
    <t>Drawing</t>
  </si>
  <si>
    <t>Mediumship</t>
  </si>
  <si>
    <t>Dweomercraft, Gray (PP)</t>
  </si>
  <si>
    <t>Domestic Arts and Sciences</t>
  </si>
  <si>
    <t>Endurance</t>
  </si>
  <si>
    <t>B76</t>
  </si>
  <si>
    <t>Metaphysics</t>
  </si>
  <si>
    <t>Dweomercraft, Green (Additional)</t>
  </si>
  <si>
    <t>Dweomercraft, Black</t>
  </si>
  <si>
    <t>Escape</t>
  </si>
  <si>
    <t>Multiversal Planes/Spheres</t>
  </si>
  <si>
    <t>Dweomercraft, Green (FP)</t>
  </si>
  <si>
    <t>Dweomercraft, Elemental</t>
  </si>
  <si>
    <t>First Aid</t>
  </si>
  <si>
    <t>Musical Composition</t>
  </si>
  <si>
    <t>Dweomercraft, Green (PP)</t>
  </si>
  <si>
    <t>Dweomercraft, Gray</t>
  </si>
  <si>
    <t>Games, Physical</t>
  </si>
  <si>
    <t>Mysticism</t>
  </si>
  <si>
    <t>Dweomercraft, White (Additional)</t>
  </si>
  <si>
    <t>Dweomercraft, Green</t>
  </si>
  <si>
    <t>Gemsmith/Lapidary</t>
  </si>
  <si>
    <t>Nature Attunement</t>
  </si>
  <si>
    <t>Dweomercraft, White (FP)</t>
  </si>
  <si>
    <t>Dweomercraft, White</t>
  </si>
  <si>
    <t>Handicrafts/Handiwork</t>
  </si>
  <si>
    <t>Necromancy</t>
  </si>
  <si>
    <t>Dweomercraft, White (PP)</t>
  </si>
  <si>
    <t>Ecology/Nature Science</t>
  </si>
  <si>
    <t>Heka-Forging</t>
  </si>
  <si>
    <t>Occultism</t>
  </si>
  <si>
    <t>Economics/Finance/Investing</t>
  </si>
  <si>
    <t>Hunting/Tracking</t>
  </si>
  <si>
    <t>Painting(Artistic)</t>
  </si>
  <si>
    <t>Education</t>
  </si>
  <si>
    <t>Jack-Of-All-Trades</t>
  </si>
  <si>
    <t>Pantheology</t>
  </si>
  <si>
    <t>Engineering</t>
  </si>
  <si>
    <t>Juggling</t>
  </si>
  <si>
    <t>B77</t>
  </si>
  <si>
    <t>Phaeree Folk &amp; Culture</t>
  </si>
  <si>
    <t>F16</t>
  </si>
  <si>
    <t>Engineering, Military</t>
  </si>
  <si>
    <t>Leatherworking</t>
  </si>
  <si>
    <t>Philosophy</t>
  </si>
  <si>
    <t>Espionage</t>
  </si>
  <si>
    <t>Legerdemain</t>
  </si>
  <si>
    <t>Poetry/Lyrics</t>
  </si>
  <si>
    <t>FL: Arcane</t>
  </si>
  <si>
    <t>Masonry</t>
  </si>
  <si>
    <t>Priestcraft, Balance</t>
  </si>
  <si>
    <t>Magick</t>
  </si>
  <si>
    <t>C14</t>
  </si>
  <si>
    <t>FL: Hiero-Egyptian</t>
  </si>
  <si>
    <t>Mechanics</t>
  </si>
  <si>
    <t>Priestcraft, Gloomy Darkness</t>
  </si>
  <si>
    <t>Fortification &amp; Siegecraft</t>
  </si>
  <si>
    <t>Mines &amp; Mining</t>
  </si>
  <si>
    <t>Priestcraft, Moonlight</t>
  </si>
  <si>
    <t>Mental Trait Heka</t>
  </si>
  <si>
    <t>Gambing</t>
  </si>
  <si>
    <t>Mountain Climbing</t>
  </si>
  <si>
    <t>Priestcraft, Shadowy Darkness</t>
  </si>
  <si>
    <t>Games, Mental</t>
  </si>
  <si>
    <t>Music</t>
  </si>
  <si>
    <t>Priestcraft, Sunlight</t>
  </si>
  <si>
    <t>Gemology</t>
  </si>
  <si>
    <t>Police Work</t>
  </si>
  <si>
    <t>Qigong</t>
  </si>
  <si>
    <t>Geography/Foreign Lands</t>
  </si>
  <si>
    <t>Printing</t>
  </si>
  <si>
    <t>Religion</t>
  </si>
  <si>
    <t>I14</t>
  </si>
  <si>
    <t>Geology/Mineralogy</t>
  </si>
  <si>
    <t>Riding</t>
  </si>
  <si>
    <t>B81</t>
  </si>
  <si>
    <t>Necromany</t>
  </si>
  <si>
    <t>History</t>
  </si>
  <si>
    <t>Seamanship</t>
  </si>
  <si>
    <t>Sorcery</t>
  </si>
  <si>
    <t>Hypnotism</t>
  </si>
  <si>
    <t>C16</t>
  </si>
  <si>
    <t>Smithing/Welding</t>
  </si>
  <si>
    <t>Streetwise</t>
  </si>
  <si>
    <t>Influence</t>
  </si>
  <si>
    <t>Speleology</t>
  </si>
  <si>
    <t>Thespianism</t>
  </si>
  <si>
    <t>Physical Trait Heka</t>
  </si>
  <si>
    <t>F8</t>
  </si>
  <si>
    <t>Journalism</t>
  </si>
  <si>
    <t>Sports</t>
  </si>
  <si>
    <t>Witchcraeft</t>
  </si>
  <si>
    <t>B80</t>
  </si>
  <si>
    <t>Law</t>
  </si>
  <si>
    <t>Subterranean Orientation</t>
  </si>
  <si>
    <t>Writing, Creative</t>
  </si>
  <si>
    <t>Priestcraft, Balance (FP)</t>
  </si>
  <si>
    <t>I8</t>
  </si>
  <si>
    <t>Linguistics</t>
  </si>
  <si>
    <t>Surveillance/Security</t>
  </si>
  <si>
    <t>Yoga</t>
  </si>
  <si>
    <t>Priestcraft, Balance (PP)</t>
  </si>
  <si>
    <t>Lip Reading and Sign Language</t>
  </si>
  <si>
    <t>Survival</t>
  </si>
  <si>
    <t>Priestcraft, Gloomy Darkness (FP)</t>
  </si>
  <si>
    <t>Literature</t>
  </si>
  <si>
    <t>Swimming/Diving</t>
  </si>
  <si>
    <t>Priestcraft, Gloomy Darkness (PP)</t>
  </si>
  <si>
    <t>Logic</t>
  </si>
  <si>
    <t>Tolerance</t>
  </si>
  <si>
    <t>Priestcraft, Moonlight (FP)</t>
  </si>
  <si>
    <t>Travel</t>
  </si>
  <si>
    <t>Priestcraft, Moonlight (PP)</t>
  </si>
  <si>
    <t>Mathematics</t>
  </si>
  <si>
    <t>Weapons, Special Skills</t>
  </si>
  <si>
    <t>Priestcraft, Shadowy Darkness (FP)</t>
  </si>
  <si>
    <t>Medicine, Veterinary</t>
  </si>
  <si>
    <t>Priestcraft, Shadowy Darkness (PP)</t>
  </si>
  <si>
    <t>Military Science</t>
  </si>
  <si>
    <t>Priestcraft, Sunlight (FP)</t>
  </si>
  <si>
    <t>Navigation</t>
  </si>
  <si>
    <t>Priestcraft, Sunlight (PP)</t>
  </si>
  <si>
    <t>Phaeree Flora/Fauna</t>
  </si>
  <si>
    <t>Political Science</t>
  </si>
  <si>
    <t>Public Administration</t>
  </si>
  <si>
    <t>Rarities</t>
  </si>
  <si>
    <t>Spellsongs</t>
  </si>
  <si>
    <t>B74</t>
  </si>
  <si>
    <t>Sociology/Culture</t>
  </si>
  <si>
    <t>Spiritual Trait Heka</t>
  </si>
  <si>
    <t>Subterranean Aerth</t>
  </si>
  <si>
    <t>Surveying/Topography</t>
  </si>
  <si>
    <t>Toxcology</t>
  </si>
  <si>
    <t>Weapons, Military, Other</t>
  </si>
  <si>
    <t>Zoology</t>
  </si>
  <si>
    <t>HP Name: Lizard</t>
  </si>
  <si>
    <t>Vocation: Bandit</t>
  </si>
  <si>
    <t>Hand Axe</t>
  </si>
  <si>
    <t>3d6</t>
  </si>
  <si>
    <t>SEC: 4</t>
  </si>
  <si>
    <t>Current Joss: 13</t>
  </si>
  <si>
    <t>Large Crossbow</t>
  </si>
  <si>
    <t>N</t>
  </si>
  <si>
    <t>P</t>
  </si>
  <si>
    <t>4d6</t>
  </si>
  <si>
    <t>1 / 3</t>
  </si>
  <si>
    <t>Hand Crossbow(pellets)</t>
  </si>
  <si>
    <t>B</t>
  </si>
  <si>
    <t>4d3</t>
  </si>
  <si>
    <t>2 / 3</t>
  </si>
  <si>
    <t>PNCAP</t>
  </si>
  <si>
    <t>Equipment / Possesions</t>
  </si>
  <si>
    <t>helmet, salade</t>
  </si>
  <si>
    <t>cuirass</t>
  </si>
  <si>
    <t>bazu bands</t>
  </si>
  <si>
    <t>boots</t>
  </si>
  <si>
    <t>tace</t>
  </si>
  <si>
    <t>FL:</t>
  </si>
  <si>
    <t>CA: Fencing</t>
  </si>
  <si>
    <t>H2H, Lethal, Fisticuffs</t>
  </si>
  <si>
    <t>CA: Money Laundering</t>
  </si>
  <si>
    <t>H2H, Lethal, Muay Thai</t>
  </si>
  <si>
    <t>CA: Bribery</t>
  </si>
  <si>
    <t>Axe</t>
  </si>
  <si>
    <t>CA: Racketeering</t>
  </si>
  <si>
    <t>Dagger/Knife</t>
  </si>
  <si>
    <t>Gambling: Cards</t>
  </si>
  <si>
    <t>Spear and Polearms</t>
  </si>
  <si>
    <t>Gambling: Dice</t>
  </si>
  <si>
    <t>Crossbows(Spec)</t>
  </si>
  <si>
    <t>Axes, thrown</t>
  </si>
  <si>
    <t>CA: Hiding</t>
  </si>
  <si>
    <t>CA: Ambushing</t>
  </si>
  <si>
    <t>CA: Sneaking</t>
  </si>
  <si>
    <t>AA: Crossbows</t>
  </si>
  <si>
    <t>AA: other armor</t>
  </si>
  <si>
    <t>HP Name: Bu Songli</t>
  </si>
  <si>
    <t>Vocation: Astrologer</t>
  </si>
  <si>
    <t>Bo stick</t>
  </si>
  <si>
    <t>W</t>
  </si>
  <si>
    <t>10/20</t>
  </si>
  <si>
    <t>SEC: 6</t>
  </si>
  <si>
    <t>Current Joss: 10</t>
  </si>
  <si>
    <t>Horse(p147) – 27000 BUCs</t>
  </si>
  <si>
    <t>House – 75000 BUCs</t>
  </si>
  <si>
    <t>leather skullcap</t>
  </si>
  <si>
    <t>Clothes – 10000 BUCs</t>
  </si>
  <si>
    <t>Age: 26</t>
  </si>
  <si>
    <t>Library/Observatory – 40000 BUCs</t>
  </si>
  <si>
    <t>Sex: Male</t>
  </si>
  <si>
    <t>Race: Human</t>
  </si>
  <si>
    <r>
      <t xml:space="preserve">Birth Rank: 3</t>
    </r>
    <r>
      <rPr>
        <rFont val="Americana BT"/>
        <family val="1"/>
        <sz val="10"/>
        <vertAlign val="superscript"/>
      </rPr>
      <t xml:space="preserve">rd</t>
    </r>
  </si>
  <si>
    <t>Attractiveness: 11</t>
  </si>
  <si>
    <t>Inf: Debating</t>
  </si>
  <si>
    <t>Combat, hand, spear</t>
  </si>
  <si>
    <t>Div: Tea Leaf Reading</t>
  </si>
  <si>
    <t>Inf: Persuassion</t>
  </si>
  <si>
    <t>Combat, hand, 1H swords </t>
  </si>
  <si>
    <t>Fortune Telling: Tea Leaf</t>
  </si>
  <si>
    <t>Perception: Anticipation</t>
  </si>
  <si>
    <t>Combat, H2H, NL, Throw</t>
  </si>
  <si>
    <t>Multiverse: Alt. Material</t>
  </si>
  <si>
    <t>Perception: Noticing</t>
  </si>
  <si>
    <t>Combat, H2H, NL, Disable</t>
  </si>
  <si>
    <t>Multiverse: Elemental</t>
  </si>
  <si>
    <t>Multiverse: Aethereal</t>
  </si>
  <si>
    <t>HP Name: Iocono</t>
  </si>
  <si>
    <t>Vocation: Dweomercraeft, Gray School</t>
  </si>
  <si>
    <t>FL: Chinese</t>
  </si>
  <si>
    <t>Influence: Persuassion</t>
  </si>
  <si>
    <t>Hand weapons: dagger</t>
  </si>
  <si>
    <t>Divination: Tarot cards</t>
  </si>
  <si>
    <t>Influence: Salesmanship</t>
  </si>
  <si>
    <t>Hand weapons: spear</t>
  </si>
  <si>
    <t>MPS: Shadow Plane</t>
  </si>
  <si>
    <t>Influence: Misinformation</t>
  </si>
  <si>
    <t>H2H, NL: Overpower</t>
  </si>
  <si>
    <t>MPS: Astral Plane</t>
  </si>
  <si>
    <t>H2H, NL: Disable</t>
  </si>
  <si>
    <t>HP Name: Meili Xiang</t>
  </si>
  <si>
    <t>Vocation: Priest</t>
  </si>
  <si>
    <t>Age: 25</t>
  </si>
  <si>
    <t>Sex: Female</t>
  </si>
  <si>
    <r>
      <t xml:space="preserve">Birth Rank: 2</t>
    </r>
    <r>
      <rPr>
        <rFont val="Americana BT"/>
        <family val="1"/>
        <sz val="10"/>
        <vertAlign val="superscript"/>
      </rPr>
      <t xml:space="preserve">nd</t>
    </r>
  </si>
  <si>
    <t>Attractiveness: 14</t>
  </si>
  <si>
    <t>Hidden Appeal(+2 Attr, opp)</t>
  </si>
  <si>
    <t>Domestic: Cooking</t>
  </si>
  <si>
    <t>Hand Weapons: Shield</t>
  </si>
  <si>
    <t>Divination:</t>
  </si>
  <si>
    <t>Domestic: Sewing</t>
  </si>
  <si>
    <t>Hand Weapons: 1h swords</t>
  </si>
  <si>
    <t>Nature: Growing Things</t>
  </si>
  <si>
    <t>H2H, NL: Throw</t>
  </si>
  <si>
    <t>Nature: Animal Friendship</t>
  </si>
  <si>
    <t>Forgetfull</t>
  </si>
  <si>
    <t>Missile Weapons: Darts</t>
  </si>
  <si>
    <t>Missile Weapons: Bows</t>
  </si>
  <si>
    <t>Perception: Hearing</t>
  </si>
  <si>
    <t>Perception: Searching</t>
  </si>
</sst>
</file>

<file path=xl/styles.xml><?xml version="1.0" encoding="utf-8"?>
<styleSheet xmlns="http://schemas.openxmlformats.org/spreadsheetml/2006/main">
  <numFmts count="2">
    <numFmt formatCode="GENERAL" numFmtId="164"/>
    <numFmt formatCode="@" numFmtId="165"/>
  </numFmts>
  <fonts count="25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mericana BT"/>
      <family val="1"/>
      <sz val="7"/>
    </font>
    <font>
      <name val="Black-Chance"/>
      <family val="2"/>
      <sz val="12"/>
    </font>
    <font>
      <name val="Black-Chance"/>
      <family val="2"/>
      <color rgb="00000000"/>
      <sz val="12"/>
    </font>
    <font>
      <name val="BankGothic Md BT"/>
      <family val="2"/>
      <color rgb="000000FF"/>
      <sz val="12"/>
    </font>
    <font>
      <name val="BankGothic Md BT"/>
      <family val="2"/>
      <sz val="12"/>
    </font>
    <font>
      <name val="BankGothic Md BT"/>
      <family val="2"/>
      <b val="true"/>
      <sz val="10"/>
    </font>
    <font>
      <name val="BankGothic Md BT"/>
      <family val="2"/>
      <sz val="10"/>
    </font>
    <font>
      <name val="Arial"/>
      <family val="2"/>
      <color rgb="00000000"/>
      <sz val="10"/>
    </font>
    <font>
      <name val="BankGothic Md BT"/>
      <family val="2"/>
      <color rgb="000000FF"/>
      <sz val="10"/>
    </font>
    <font>
      <name val="BankGothic Md BT"/>
      <family val="2"/>
      <color rgb="00008080"/>
      <sz val="14"/>
    </font>
    <font>
      <name val="Arial"/>
      <family val="2"/>
      <sz val="14"/>
    </font>
    <font>
      <name val="BankGothic Md BT"/>
      <family val="2"/>
      <color rgb="000000FF"/>
      <sz val="14"/>
    </font>
    <font>
      <name val="BankGothic Md BT"/>
      <family val="2"/>
      <color rgb="00FF6633"/>
      <sz val="14"/>
    </font>
    <font>
      <name val="BankGothic Md BT"/>
      <family val="2"/>
      <color rgb="00FF0000"/>
      <sz val="14"/>
    </font>
    <font>
      <name val="BankGothic Md BT"/>
      <family val="2"/>
      <color rgb="0000AE00"/>
      <sz val="14"/>
    </font>
    <font>
      <name val="Arial"/>
      <family val="2"/>
      <sz val="12"/>
    </font>
    <font>
      <name val="Black-Chance"/>
      <family val="2"/>
      <sz val="10"/>
    </font>
    <font>
      <name val="Americana BT"/>
      <family val="1"/>
      <sz val="10"/>
    </font>
    <font>
      <name val="BankGothic Md BT"/>
      <family val="2"/>
      <sz val="8"/>
    </font>
    <font>
      <name val="Arial"/>
      <family val="2"/>
      <sz val="8"/>
    </font>
    <font>
      <name val="Americana BT"/>
      <family val="1"/>
      <sz val="10"/>
      <vertAlign val="superscript"/>
    </font>
  </fonts>
  <fills count="5">
    <fill>
      <patternFill patternType="none"/>
    </fill>
    <fill>
      <patternFill patternType="gray125"/>
    </fill>
    <fill>
      <patternFill patternType="solid">
        <fgColor rgb="00E6E6E6"/>
        <bgColor rgb="00FFFFCC"/>
      </patternFill>
    </fill>
    <fill>
      <patternFill patternType="solid">
        <fgColor rgb="00C0C0C0"/>
        <bgColor rgb="00CCCCCC"/>
      </patternFill>
    </fill>
    <fill>
      <patternFill patternType="solid">
        <fgColor rgb="00CCCCCC"/>
        <bgColor rgb="00C0C0C0"/>
      </patternFill>
    </fill>
  </fills>
  <borders count="54">
    <border diagonalDown="false" diagonalUp="false">
      <left/>
      <right/>
      <top/>
      <bottom/>
      <diagonal/>
    </border>
    <border diagonalDown="false" diagonalUp="false">
      <left style="medium">
        <color rgb="001A1A1A"/>
      </left>
      <right/>
      <top/>
      <bottom/>
      <diagonal/>
    </border>
    <border diagonalDown="false" diagonalUp="false">
      <left style="medium">
        <color rgb="001A1A1A"/>
      </left>
      <right style="medium">
        <color rgb="001A1A1A"/>
      </right>
      <top style="medium">
        <color rgb="001A1A1A"/>
      </top>
      <bottom style="thin">
        <color rgb="001A1A1A"/>
      </bottom>
      <diagonal/>
    </border>
    <border diagonalDown="false" diagonalUp="false">
      <left style="medium">
        <color rgb="001A1A1A"/>
      </left>
      <right style="medium">
        <color rgb="001A1A1A"/>
      </right>
      <top style="medium">
        <color rgb="001A1A1A"/>
      </top>
      <bottom style="medium">
        <color rgb="001A1A1A"/>
      </bottom>
      <diagonal/>
    </border>
    <border diagonalDown="false" diagonalUp="false">
      <left style="medium">
        <color rgb="001A1A1A"/>
      </left>
      <right style="medium">
        <color rgb="001A1A1A"/>
      </right>
      <top style="medium">
        <color rgb="001A1A1A"/>
      </top>
      <bottom/>
      <diagonal/>
    </border>
    <border diagonalDown="false" diagonalUp="false">
      <left style="medium">
        <color rgb="001A1A1A"/>
      </left>
      <right style="medium">
        <color rgb="001A1A1A"/>
      </right>
      <top style="thin">
        <color rgb="001A1A1A"/>
      </top>
      <bottom style="thin">
        <color rgb="001A1A1A"/>
      </bottom>
      <diagonal/>
    </border>
    <border diagonalDown="false" diagonalUp="false">
      <left style="medium">
        <color rgb="001A1A1A"/>
      </left>
      <right/>
      <top style="medium">
        <color rgb="001A1A1A"/>
      </top>
      <bottom/>
      <diagonal/>
    </border>
    <border diagonalDown="false" diagonalUp="false">
      <left/>
      <right/>
      <top style="medium">
        <color rgb="001A1A1A"/>
      </top>
      <bottom/>
      <diagonal/>
    </border>
    <border diagonalDown="false" diagonalUp="false">
      <left/>
      <right style="medium">
        <color rgb="001A1A1A"/>
      </right>
      <top style="medium">
        <color rgb="001A1A1A"/>
      </top>
      <bottom style="medium">
        <color rgb="001A1A1A"/>
      </bottom>
      <diagonal/>
    </border>
    <border diagonalDown="false" diagonalUp="false">
      <left/>
      <right/>
      <top/>
      <bottom style="medium"/>
      <diagonal/>
    </border>
    <border diagonalDown="false" diagonalUp="false">
      <left style="medium">
        <color rgb="001A1A1A"/>
      </left>
      <right/>
      <top style="medium">
        <color rgb="001A1A1A"/>
      </top>
      <bottom style="medium">
        <color rgb="001A1A1A"/>
      </bottom>
      <diagonal/>
    </border>
    <border diagonalDown="false" diagonalUp="false">
      <left/>
      <right/>
      <top style="medium">
        <color rgb="001A1A1A"/>
      </top>
      <bottom style="medium">
        <color rgb="001A1A1A"/>
      </bottom>
      <diagonal/>
    </border>
    <border diagonalDown="false" diagonalUp="false">
      <left style="medium">
        <color rgb="001A1A1A"/>
      </left>
      <right style="thin">
        <color rgb="001A1A1A"/>
      </right>
      <top style="medium">
        <color rgb="001A1A1A"/>
      </top>
      <bottom style="medium">
        <color rgb="001A1A1A"/>
      </bottom>
      <diagonal/>
    </border>
    <border diagonalDown="false" diagonalUp="false">
      <left style="thin">
        <color rgb="001A1A1A"/>
      </left>
      <right style="thin">
        <color rgb="001A1A1A"/>
      </right>
      <top style="medium">
        <color rgb="001A1A1A"/>
      </top>
      <bottom style="medium">
        <color rgb="001A1A1A"/>
      </bottom>
      <diagonal/>
    </border>
    <border diagonalDown="false" diagonalUp="false">
      <left style="thin">
        <color rgb="001A1A1A"/>
      </left>
      <right style="medium">
        <color rgb="001A1A1A"/>
      </right>
      <top style="medium">
        <color rgb="001A1A1A"/>
      </top>
      <bottom style="medium">
        <color rgb="001A1A1A"/>
      </bottom>
      <diagonal/>
    </border>
    <border diagonalDown="false" diagonalUp="false">
      <left/>
      <right style="medium"/>
      <top/>
      <bottom/>
      <diagonal/>
    </border>
    <border diagonalDown="false" diagonalUp="false">
      <left/>
      <right/>
      <top style="medium"/>
      <bottom/>
      <diagonal/>
    </border>
    <border diagonalDown="false" diagonalUp="false">
      <left style="medium">
        <color rgb="001A1A1A"/>
      </left>
      <right style="thin">
        <color rgb="001A1A1A"/>
      </right>
      <top style="medium">
        <color rgb="001A1A1A"/>
      </top>
      <bottom style="thin">
        <color rgb="001A1A1A"/>
      </bottom>
      <diagonal/>
    </border>
    <border diagonalDown="false" diagonalUp="false">
      <left style="thin">
        <color rgb="001A1A1A"/>
      </left>
      <right style="thin">
        <color rgb="001A1A1A"/>
      </right>
      <top/>
      <bottom style="thin">
        <color rgb="001A1A1A"/>
      </bottom>
      <diagonal/>
    </border>
    <border diagonalDown="false" diagonalUp="false">
      <left style="thin">
        <color rgb="001A1A1A"/>
      </left>
      <right/>
      <top style="medium">
        <color rgb="001A1A1A"/>
      </top>
      <bottom style="thin">
        <color rgb="001A1A1A"/>
      </bottom>
      <diagonal/>
    </border>
    <border diagonalDown="false" diagonalUp="false">
      <left style="thin">
        <color rgb="001A1A1A"/>
      </left>
      <right style="thin">
        <color rgb="001A1A1A"/>
      </right>
      <top style="medium">
        <color rgb="001A1A1A"/>
      </top>
      <bottom style="thin">
        <color rgb="001A1A1A"/>
      </bottom>
      <diagonal/>
    </border>
    <border diagonalDown="false" diagonalUp="false">
      <left style="medium"/>
      <right/>
      <top/>
      <bottom/>
      <diagonal/>
    </border>
    <border diagonalDown="false" diagonalUp="false">
      <left/>
      <right style="medium">
        <color rgb="001A1A1A"/>
      </right>
      <top/>
      <bottom/>
      <diagonal/>
    </border>
    <border diagonalDown="false" diagonalUp="false">
      <left style="medium">
        <color rgb="001A1A1A"/>
      </left>
      <right style="thin">
        <color rgb="001A1A1A"/>
      </right>
      <top style="thin">
        <color rgb="001A1A1A"/>
      </top>
      <bottom style="thin">
        <color rgb="001A1A1A"/>
      </bottom>
      <diagonal/>
    </border>
    <border diagonalDown="false" diagonalUp="false">
      <left/>
      <right style="thin">
        <color rgb="001A1A1A"/>
      </right>
      <top style="thin">
        <color rgb="001A1A1A"/>
      </top>
      <bottom style="thin">
        <color rgb="001A1A1A"/>
      </bottom>
      <diagonal/>
    </border>
    <border diagonalDown="false" diagonalUp="false">
      <left/>
      <right/>
      <top style="thin">
        <color rgb="001A1A1A"/>
      </top>
      <bottom/>
      <diagonal/>
    </border>
    <border diagonalDown="false" diagonalUp="false">
      <left style="thin">
        <color rgb="001A1A1A"/>
      </left>
      <right style="thin">
        <color rgb="001A1A1A"/>
      </right>
      <top style="thin">
        <color rgb="001A1A1A"/>
      </top>
      <bottom style="thin">
        <color rgb="001A1A1A"/>
      </bottom>
      <diagonal/>
    </border>
    <border diagonalDown="false" diagonalUp="false">
      <left style="thin">
        <color rgb="001A1A1A"/>
      </left>
      <right/>
      <top style="thin">
        <color rgb="001A1A1A"/>
      </top>
      <bottom style="thin">
        <color rgb="001A1A1A"/>
      </bottom>
      <diagonal/>
    </border>
    <border diagonalDown="false" diagonalUp="false">
      <left style="thin">
        <color rgb="001A1A1A"/>
      </left>
      <right/>
      <top/>
      <bottom/>
      <diagonal/>
    </border>
    <border diagonalDown="false" diagonalUp="false">
      <left style="medium">
        <color rgb="001A1A1A"/>
      </left>
      <right style="thin">
        <color rgb="001A1A1A"/>
      </right>
      <top style="thin">
        <color rgb="001A1A1A"/>
      </top>
      <bottom style="medium">
        <color rgb="001A1A1A"/>
      </bottom>
      <diagonal/>
    </border>
    <border diagonalDown="false" diagonalUp="false">
      <left/>
      <right style="thin">
        <color rgb="001A1A1A"/>
      </right>
      <top style="thin">
        <color rgb="001A1A1A"/>
      </top>
      <bottom style="medium">
        <color rgb="001A1A1A"/>
      </bottom>
      <diagonal/>
    </border>
    <border diagonalDown="false" diagonalUp="false">
      <left style="thin">
        <color rgb="001A1A1A"/>
      </left>
      <right/>
      <top/>
      <bottom style="medium">
        <color rgb="001A1A1A"/>
      </bottom>
      <diagonal/>
    </border>
    <border diagonalDown="false" diagonalUp="false">
      <left/>
      <right/>
      <top/>
      <bottom style="medium">
        <color rgb="001A1A1A"/>
      </bottom>
      <diagonal/>
    </border>
    <border diagonalDown="false" diagonalUp="false">
      <left/>
      <right style="medium">
        <color rgb="001A1A1A"/>
      </right>
      <top/>
      <bottom style="medium">
        <color rgb="001A1A1A"/>
      </bottom>
      <diagonal/>
    </border>
    <border diagonalDown="false" diagonalUp="false">
      <left style="medium">
        <color rgb="001A1A1A"/>
      </left>
      <right style="thin">
        <color rgb="001A1A1A"/>
      </right>
      <top style="thin">
        <color rgb="001A1A1A"/>
      </top>
      <bottom/>
      <diagonal/>
    </border>
    <border diagonalDown="false" diagonalUp="false">
      <left style="thin">
        <color rgb="001A1A1A"/>
      </left>
      <right style="thin">
        <color rgb="001A1A1A"/>
      </right>
      <top style="thin">
        <color rgb="001A1A1A"/>
      </top>
      <bottom/>
      <diagonal/>
    </border>
    <border diagonalDown="false" diagonalUp="false">
      <left style="thin">
        <color rgb="001A1A1A"/>
      </left>
      <right/>
      <top style="thin">
        <color rgb="001A1A1A"/>
      </top>
      <bottom/>
      <diagonal/>
    </border>
    <border diagonalDown="false" diagonalUp="false">
      <left style="medium">
        <color rgb="001A1A1A"/>
      </left>
      <right style="medium">
        <color rgb="001A1A1A"/>
      </right>
      <top/>
      <bottom style="medium">
        <color rgb="001A1A1A"/>
      </bottom>
      <diagonal/>
    </border>
    <border diagonalDown="false" diagonalUp="false">
      <left/>
      <right style="medium">
        <color rgb="001A1A1A"/>
      </right>
      <top style="medium">
        <color rgb="001A1A1A"/>
      </top>
      <bottom style="thin">
        <color rgb="001A1A1A"/>
      </bottom>
      <diagonal/>
    </border>
    <border diagonalDown="false" diagonalUp="false">
      <left/>
      <right style="medium">
        <color rgb="001A1A1A"/>
      </right>
      <top/>
      <bottom style="thin">
        <color rgb="001A1A1A"/>
      </bottom>
      <diagonal/>
    </border>
    <border diagonalDown="false" diagonalUp="false">
      <left style="medium">
        <color rgb="001A1A1A"/>
      </left>
      <right/>
      <top/>
      <bottom style="thin">
        <color rgb="001A1A1A"/>
      </bottom>
      <diagonal/>
    </border>
    <border diagonalDown="false" diagonalUp="false">
      <left/>
      <right/>
      <top/>
      <bottom style="thin">
        <color rgb="001A1A1A"/>
      </bottom>
      <diagonal/>
    </border>
    <border diagonalDown="false" diagonalUp="false">
      <left/>
      <right style="medium">
        <color rgb="001A1A1A"/>
      </right>
      <top style="thin">
        <color rgb="001A1A1A"/>
      </top>
      <bottom style="thin">
        <color rgb="001A1A1A"/>
      </bottom>
      <diagonal/>
    </border>
    <border diagonalDown="false" diagonalUp="false">
      <left style="thin">
        <color rgb="001A1A1A"/>
      </left>
      <right style="thin">
        <color rgb="001A1A1A"/>
      </right>
      <top style="thin">
        <color rgb="001A1A1A"/>
      </top>
      <bottom style="medium">
        <color rgb="001A1A1A"/>
      </bottom>
      <diagonal/>
    </border>
    <border diagonalDown="false" diagonalUp="false">
      <left/>
      <right style="medium">
        <color rgb="001A1A1A"/>
      </right>
      <top style="medium">
        <color rgb="001A1A1A"/>
      </top>
      <bottom/>
      <diagonal/>
    </border>
    <border diagonalDown="false" diagonalUp="false">
      <left style="medium">
        <color rgb="001A1A1A"/>
      </left>
      <right/>
      <top/>
      <bottom style="medium">
        <color rgb="001A1A1A"/>
      </bottom>
      <diagonal/>
    </border>
    <border diagonalDown="false" diagonalUp="false">
      <left style="medium">
        <color rgb="001A1A1A"/>
      </left>
      <right style="medium">
        <color rgb="001A1A1A"/>
      </right>
      <top/>
      <bottom/>
      <diagonal/>
    </border>
    <border diagonalDown="false" diagonalUp="false">
      <left/>
      <right/>
      <top style="medium"/>
      <bottom style="medium"/>
      <diagonal/>
    </border>
    <border diagonalDown="false" diagonalUp="false">
      <left/>
      <right style="medium"/>
      <top style="medium"/>
      <bottom style="medium"/>
      <diagonal/>
    </border>
    <border diagonalDown="false" diagonalUp="false">
      <left style="thin">
        <color rgb="001A1A1A"/>
      </left>
      <right style="medium">
        <color rgb="001A1A1A"/>
      </right>
      <top style="thin">
        <color rgb="001A1A1A"/>
      </top>
      <bottom style="thin">
        <color rgb="001A1A1A"/>
      </bottom>
      <diagonal/>
    </border>
    <border diagonalDown="false" diagonalUp="false">
      <left style="medium">
        <color rgb="001A1A1A"/>
      </left>
      <right style="hair">
        <color rgb="001A1A1A"/>
      </right>
      <top style="medium">
        <color rgb="001A1A1A"/>
      </top>
      <bottom style="thin">
        <color rgb="001A1A1A"/>
      </bottom>
      <diagonal/>
    </border>
    <border diagonalDown="false" diagonalUp="false">
      <left/>
      <right style="medium"/>
      <top/>
      <bottom style="medium"/>
      <diagonal/>
    </border>
    <border diagonalDown="false" diagonalUp="false">
      <left style="thin">
        <color rgb="001A1A1A"/>
      </left>
      <right style="medium">
        <color rgb="001A1A1A"/>
      </right>
      <top style="thin">
        <color rgb="001A1A1A"/>
      </top>
      <bottom style="medium">
        <color rgb="001A1A1A"/>
      </bottom>
      <diagonal/>
    </border>
    <border diagonalDown="false" diagonalUp="false">
      <left style="medium">
        <color rgb="001A1A1A"/>
      </left>
      <right/>
      <top style="medium">
        <color rgb="001A1A1A"/>
      </top>
      <bottom style="thin">
        <color rgb="001A1A1A"/>
      </bottom>
      <diagonal/>
    </border>
  </borders>
  <cellStyleXfs count="21">
    <xf applyAlignment="true" applyBorder="true" applyFont="true" applyProtection="true" borderId="0" fillId="0" fontId="0" numFmtId="164">
      <alignment horizontal="center" indent="0" shrinkToFit="false" textRotation="0" vertical="center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false" borderId="1" fillId="0" fontId="4" numFmtId="164">
      <alignment horizontal="left" indent="0" shrinkToFit="false" textRotation="0" vertical="bottom" wrapText="false"/>
    </xf>
  </cellStyleXfs>
  <cellXfs count="204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5" numFmtId="164" xfId="0"/>
    <xf applyAlignment="true" applyBorder="true" applyFont="true" applyProtection="false" borderId="2" fillId="0" fontId="6" numFmtId="164" xfId="0">
      <alignment horizontal="center" indent="0" shrinkToFit="false" textRotation="0" vertical="bottom" wrapText="false"/>
    </xf>
    <xf applyAlignment="true" applyBorder="true" applyFont="true" applyProtection="false" borderId="3" fillId="0" fontId="5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5" numFmtId="164" xfId="0">
      <alignment horizontal="center" indent="0" shrinkToFit="false" textRotation="0" vertical="bottom" wrapText="false"/>
    </xf>
    <xf applyAlignment="true" applyBorder="true" applyFont="true" applyProtection="false" borderId="4" fillId="0" fontId="5" numFmtId="164" xfId="0">
      <alignment horizontal="center" indent="0" shrinkToFit="false" textRotation="0" vertical="bottom" wrapText="false"/>
    </xf>
    <xf applyAlignment="true" applyBorder="true" applyFont="true" applyProtection="false" borderId="5" fillId="0" fontId="7" numFmtId="164" xfId="0">
      <alignment horizontal="left" indent="0" shrinkToFit="false" textRotation="0" vertical="bottom" wrapText="false"/>
    </xf>
    <xf applyAlignment="true" applyBorder="true" applyFont="true" applyProtection="false" borderId="6" fillId="0" fontId="8" numFmtId="164" xfId="0">
      <alignment horizontal="left" indent="0" shrinkToFit="false" textRotation="0" vertical="center" wrapText="false"/>
    </xf>
    <xf applyAlignment="false" applyBorder="true" applyFont="true" applyProtection="false" borderId="7" fillId="0" fontId="8" numFmtId="164" xfId="0"/>
    <xf applyAlignment="false" applyBorder="true" applyFont="true" applyProtection="false" borderId="8" fillId="0" fontId="8" numFmtId="164" xfId="0"/>
    <xf applyAlignment="true" applyBorder="true" applyFont="true" applyProtection="false" borderId="0" fillId="0" fontId="8" numFmtId="164" xfId="0">
      <alignment horizontal="left" indent="0" shrinkToFit="false" textRotation="0" vertical="center" wrapText="false"/>
    </xf>
    <xf applyAlignment="false" applyBorder="true" applyFont="true" applyProtection="false" borderId="0" fillId="0" fontId="8" numFmtId="164" xfId="0"/>
    <xf applyAlignment="false" applyBorder="true" applyFont="true" applyProtection="false" borderId="9" fillId="0" fontId="8" numFmtId="164" xfId="0"/>
    <xf applyAlignment="true" applyBorder="true" applyFont="true" applyProtection="false" borderId="10" fillId="0" fontId="9" numFmtId="164" xfId="0">
      <alignment horizontal="center" indent="0" shrinkToFit="false" textRotation="0" vertical="center" wrapText="false"/>
    </xf>
    <xf applyAlignment="true" applyBorder="true" applyFont="true" applyProtection="false" borderId="11" fillId="0" fontId="10" numFmtId="164" xfId="0">
      <alignment horizontal="center" indent="0" shrinkToFit="false" textRotation="0" vertical="center" wrapText="false"/>
    </xf>
    <xf applyAlignment="true" applyBorder="true" applyFont="true" applyProtection="false" borderId="12" fillId="0" fontId="10" numFmtId="164" xfId="0">
      <alignment horizontal="center" indent="0" shrinkToFit="false" textRotation="0" vertical="center" wrapText="false"/>
    </xf>
    <xf applyAlignment="true" applyBorder="true" applyFont="true" applyProtection="false" borderId="13" fillId="0" fontId="10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10" numFmtId="164" xfId="0">
      <alignment horizontal="center" indent="0" shrinkToFit="false" textRotation="0" vertical="center" wrapText="false"/>
    </xf>
    <xf applyAlignment="false" applyBorder="true" applyFont="true" applyProtection="false" borderId="6" fillId="0" fontId="4" numFmtId="164" xfId="20"/>
    <xf applyAlignment="true" applyBorder="true" applyFont="true" applyProtection="false" borderId="7" fillId="2" fontId="0" numFmtId="164" xfId="0">
      <alignment horizontal="center" indent="0" shrinkToFit="false" textRotation="0" vertical="center" wrapText="false"/>
    </xf>
    <xf applyAlignment="true" applyBorder="true" applyFont="true" applyProtection="false" borderId="7" fillId="0" fontId="11" numFmtId="164" xfId="0">
      <alignment horizontal="center" indent="0" shrinkToFit="false" textRotation="0" vertical="center" wrapText="false"/>
    </xf>
    <xf applyAlignment="true" applyBorder="true" applyFont="false" applyProtection="false" borderId="15" fillId="2" fontId="0" numFmtId="164" xfId="0">
      <alignment horizontal="center" indent="0" shrinkToFit="false" textRotation="0" vertical="center" wrapText="false"/>
    </xf>
    <xf applyAlignment="true" applyBorder="true" applyFont="true" applyProtection="false" borderId="6" fillId="0" fontId="4" numFmtId="164" xfId="20">
      <alignment horizontal="left" indent="0" shrinkToFit="false" textRotation="0" vertical="bottom" wrapText="false"/>
    </xf>
    <xf applyAlignment="true" applyBorder="true" applyFont="true" applyProtection="false" borderId="7" fillId="0" fontId="0" numFmtId="164" xfId="0">
      <alignment horizontal="center" indent="0" shrinkToFit="false" textRotation="0" vertical="center" wrapText="false"/>
    </xf>
    <xf applyAlignment="false" applyBorder="true" applyFont="false" applyProtection="false" borderId="6" fillId="0" fontId="4" numFmtId="164" xfId="20"/>
    <xf applyAlignment="true" applyBorder="true" applyFont="false" applyProtection="false" borderId="0" fillId="2" fontId="0" numFmtId="164" xfId="0">
      <alignment horizontal="center" indent="0" shrinkToFit="false" textRotation="0" vertical="center" wrapText="false"/>
    </xf>
    <xf applyAlignment="true" applyBorder="true" applyFont="false" applyProtection="false" borderId="16" fillId="0" fontId="0" numFmtId="164" xfId="0">
      <alignment horizontal="center" indent="0" shrinkToFit="false" textRotation="0" vertical="center" wrapText="false"/>
    </xf>
    <xf applyAlignment="true" applyBorder="false" applyFont="false" applyProtection="false" borderId="0" fillId="2" fontId="0" numFmtId="164" xfId="0">
      <alignment horizontal="center" indent="0" shrinkToFit="false" textRotation="0" vertical="center" wrapText="false"/>
    </xf>
    <xf applyAlignment="true" applyBorder="true" applyFont="false" applyProtection="false" borderId="17" fillId="0" fontId="0" numFmtId="164" xfId="0">
      <alignment horizontal="left" indent="0" shrinkToFit="false" textRotation="0" vertical="bottom" wrapText="false"/>
    </xf>
    <xf applyAlignment="true" applyBorder="true" applyFont="false" applyProtection="false" borderId="18" fillId="0" fontId="0" numFmtId="164" xfId="0">
      <alignment horizontal="center" indent="0" shrinkToFit="false" textRotation="0" vertical="center" wrapText="false"/>
    </xf>
    <xf applyAlignment="true" applyBorder="true" applyFont="false" applyProtection="false" borderId="18" fillId="2" fontId="0" numFmtId="164" xfId="0">
      <alignment horizontal="center" indent="0" shrinkToFit="false" textRotation="0" vertical="bottom" wrapText="false"/>
    </xf>
    <xf applyAlignment="true" applyBorder="true" applyFont="false" applyProtection="false" borderId="19" fillId="2" fontId="0" numFmtId="164" xfId="0">
      <alignment horizontal="center" indent="0" shrinkToFit="false" textRotation="0" vertical="bottom" wrapText="false"/>
    </xf>
    <xf applyAlignment="true" applyBorder="true" applyFont="false" applyProtection="false" borderId="20" fillId="0" fontId="0" numFmtId="164" xfId="0">
      <alignment horizontal="center" indent="0" shrinkToFit="false" textRotation="0" vertical="center" wrapText="false"/>
    </xf>
    <xf applyAlignment="true" applyBorder="true" applyFont="false" applyProtection="false" borderId="21" fillId="0" fontId="0" numFmtId="164" xfId="0">
      <alignment horizontal="left" indent="0" shrinkToFit="false" textRotation="0" vertical="bottom" wrapText="false"/>
    </xf>
    <xf applyAlignment="true" applyBorder="true" applyFont="false" applyProtection="false" borderId="0" fillId="0" fontId="0" numFmtId="164" xfId="0">
      <alignment horizontal="center" indent="0" shrinkToFit="false" textRotation="0" vertical="bottom" wrapText="false"/>
    </xf>
    <xf applyAlignment="false" applyBorder="true" applyFont="false" applyProtection="false" borderId="0" fillId="0" fontId="0" numFmtId="164" xfId="0"/>
    <xf applyAlignment="true" applyBorder="true" applyFont="false" applyProtection="false" borderId="22" fillId="2" fontId="0" numFmtId="164" xfId="0">
      <alignment horizontal="center" indent="0" shrinkToFit="false" textRotation="0" vertical="bottom" wrapText="false"/>
    </xf>
    <xf applyAlignment="true" applyBorder="true" applyFont="true" applyProtection="false" borderId="23" fillId="0" fontId="7" numFmtId="164" xfId="0">
      <alignment horizontal="left" indent="0" shrinkToFit="false" textRotation="0" vertical="center" wrapText="false"/>
    </xf>
    <xf applyAlignment="true" applyBorder="true" applyFont="true" applyProtection="false" borderId="24" fillId="0" fontId="7" numFmtId="164" xfId="0">
      <alignment horizontal="left" indent="0" shrinkToFit="false" textRotation="0" vertical="bottom" wrapText="false"/>
    </xf>
    <xf applyAlignment="true" applyBorder="true" applyFont="true" applyProtection="false" borderId="0" fillId="0" fontId="7" numFmtId="164" xfId="0">
      <alignment horizontal="left" indent="0" shrinkToFit="false" textRotation="0" vertical="center" wrapText="false"/>
    </xf>
    <xf applyAlignment="true" applyBorder="true" applyFont="true" applyProtection="false" borderId="25" fillId="2" fontId="12" numFmtId="164" xfId="0">
      <alignment horizontal="center" indent="0" shrinkToFit="false" textRotation="0" vertical="center" wrapText="false"/>
    </xf>
    <xf applyAlignment="false" applyBorder="false" applyFont="true" applyProtection="false" borderId="1" fillId="0" fontId="4" numFmtId="164" xfId="20"/>
    <xf applyAlignment="true" applyBorder="true" applyFont="true" applyProtection="false" borderId="0" fillId="2" fontId="0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0" numFmtId="164" xfId="0">
      <alignment horizontal="center" indent="0" shrinkToFit="false" textRotation="0" vertical="center" wrapText="false"/>
    </xf>
    <xf applyAlignment="true" applyBorder="false" applyFont="true" applyProtection="false" borderId="1" fillId="0" fontId="4" numFmtId="164" xfId="20">
      <alignment horizontal="left" indent="0" shrinkToFit="false" textRotation="0" vertical="bottom" wrapText="false"/>
    </xf>
    <xf applyAlignment="false" applyBorder="false" applyFont="false" applyProtection="false" borderId="1" fillId="0" fontId="4" numFmtId="164" xfId="20"/>
    <xf applyAlignment="true" applyBorder="false" applyFont="false" applyProtection="false" borderId="0" fillId="0" fontId="0" numFmtId="164" xfId="0">
      <alignment horizontal="center" indent="0" shrinkToFit="false" textRotation="0" vertical="center" wrapText="false"/>
    </xf>
    <xf applyAlignment="true" applyBorder="true" applyFont="false" applyProtection="false" borderId="23" fillId="0" fontId="0" numFmtId="164" xfId="0">
      <alignment horizontal="left" indent="0" shrinkToFit="false" textRotation="0" vertical="bottom" wrapText="false"/>
    </xf>
    <xf applyAlignment="true" applyBorder="true" applyFont="false" applyProtection="false" borderId="26" fillId="0" fontId="0" numFmtId="164" xfId="0">
      <alignment horizontal="center" indent="0" shrinkToFit="false" textRotation="0" vertical="center" wrapText="false"/>
    </xf>
    <xf applyAlignment="true" applyBorder="true" applyFont="false" applyProtection="false" borderId="18" fillId="2" fontId="0" numFmtId="164" xfId="0">
      <alignment horizontal="center" indent="0" shrinkToFit="false" textRotation="0" vertical="center" wrapText="false"/>
    </xf>
    <xf applyAlignment="true" applyBorder="true" applyFont="false" applyProtection="false" borderId="27" fillId="2" fontId="0" numFmtId="164" xfId="0">
      <alignment horizontal="center" indent="0" shrinkToFit="false" textRotation="0" vertical="bottom" wrapText="false"/>
    </xf>
    <xf applyAlignment="true" applyBorder="true" applyFont="false" applyProtection="false" borderId="0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28" fillId="0" fontId="7" numFmtId="164" xfId="0">
      <alignment horizontal="left" indent="0" shrinkToFit="false" textRotation="0" vertical="center" wrapText="false"/>
    </xf>
    <xf applyAlignment="true" applyBorder="true" applyFont="true" applyProtection="false" borderId="0" fillId="2" fontId="12" numFmtId="164" xfId="0">
      <alignment horizontal="center" indent="0" shrinkToFit="false" textRotation="0" vertical="center" wrapText="false"/>
    </xf>
    <xf applyAlignment="true" applyBorder="true" applyFont="true" applyProtection="false" borderId="29" fillId="0" fontId="7" numFmtId="164" xfId="0">
      <alignment horizontal="left" indent="0" shrinkToFit="false" textRotation="0" vertical="center" wrapText="false"/>
    </xf>
    <xf applyAlignment="true" applyBorder="true" applyFont="true" applyProtection="false" borderId="30" fillId="0" fontId="7" numFmtId="164" xfId="0">
      <alignment horizontal="left" indent="0" shrinkToFit="false" textRotation="0" vertical="bottom" wrapText="false"/>
    </xf>
    <xf applyAlignment="true" applyBorder="true" applyFont="true" applyProtection="false" borderId="31" fillId="0" fontId="7" numFmtId="164" xfId="0">
      <alignment horizontal="left" indent="0" shrinkToFit="false" textRotation="0" vertical="center" wrapText="false"/>
    </xf>
    <xf applyAlignment="true" applyBorder="true" applyFont="true" applyProtection="false" borderId="32" fillId="2" fontId="12" numFmtId="164" xfId="0">
      <alignment horizontal="center" indent="0" shrinkToFit="false" textRotation="0" vertical="bottom" wrapText="false"/>
    </xf>
    <xf applyAlignment="true" applyBorder="true" applyFont="true" applyProtection="false" borderId="33" fillId="2" fontId="12" numFmtId="164" xfId="0">
      <alignment horizontal="center" indent="0" shrinkToFit="false" textRotation="0" vertical="bottom" wrapText="false"/>
    </xf>
    <xf applyAlignment="true" applyBorder="true" applyFont="false" applyProtection="false" borderId="34" fillId="0" fontId="0" numFmtId="164" xfId="0">
      <alignment horizontal="left" indent="0" shrinkToFit="false" textRotation="0" vertical="bottom" wrapText="false"/>
    </xf>
    <xf applyAlignment="true" applyBorder="true" applyFont="false" applyProtection="false" borderId="35" fillId="0" fontId="0" numFmtId="164" xfId="0">
      <alignment horizontal="center" indent="0" shrinkToFit="false" textRotation="0" vertical="center" wrapText="false"/>
    </xf>
    <xf applyAlignment="true" applyBorder="true" applyFont="false" applyProtection="false" borderId="36" fillId="2" fontId="0" numFmtId="164" xfId="0">
      <alignment horizontal="center" indent="0" shrinkToFit="false" textRotation="0" vertical="bottom" wrapText="false"/>
    </xf>
    <xf applyAlignment="true" applyBorder="true" applyFont="true" applyProtection="false" borderId="37" fillId="0" fontId="5" numFmtId="164" xfId="0">
      <alignment horizontal="center" indent="0" shrinkToFit="false" textRotation="0" vertical="bottom" wrapText="false"/>
    </xf>
    <xf applyAlignment="true" applyBorder="false" applyFont="false" applyProtection="false" borderId="1" fillId="0" fontId="4" numFmtId="164" xfId="20">
      <alignment horizontal="left" indent="0" shrinkToFit="false" textRotation="0" vertical="bottom" wrapText="false"/>
    </xf>
    <xf applyAlignment="true" applyBorder="false" applyFont="true" applyProtection="false" borderId="0" fillId="2" fontId="0" numFmtId="164" xfId="0">
      <alignment horizontal="center" indent="0" shrinkToFit="false" textRotation="0" vertical="center" wrapText="false"/>
    </xf>
    <xf applyAlignment="true" applyBorder="true" applyFont="true" applyProtection="false" borderId="6" fillId="0" fontId="9" numFmtId="164" xfId="0">
      <alignment horizontal="center" indent="0" shrinkToFit="false" textRotation="0" vertical="center" wrapText="false"/>
    </xf>
    <xf applyAlignment="true" applyBorder="true" applyFont="true" applyProtection="false" borderId="7" fillId="0" fontId="10" numFmtId="164" xfId="0">
      <alignment horizontal="center" indent="0" shrinkToFit="false" textRotation="0" vertical="center" wrapText="false"/>
    </xf>
    <xf applyAlignment="false" applyBorder="true" applyFont="true" applyProtection="false" borderId="1" fillId="0" fontId="13" numFmtId="164" xfId="0"/>
    <xf applyAlignment="false" applyBorder="true" applyFont="true" applyProtection="false" borderId="0" fillId="0" fontId="13" numFmtId="164" xfId="0"/>
    <xf applyAlignment="false" applyBorder="true" applyFont="true" applyProtection="false" borderId="38" fillId="2" fontId="13" numFmtId="164" xfId="0"/>
    <xf applyAlignment="true" applyBorder="true" applyFont="true" applyProtection="false" borderId="1" fillId="0" fontId="13" numFmtId="164" xfId="0">
      <alignment horizontal="left" indent="0" shrinkToFit="false" textRotation="0" vertical="center" wrapText="false"/>
    </xf>
    <xf applyAlignment="true" applyBorder="true" applyFont="true" applyProtection="false" borderId="17" fillId="0" fontId="0" numFmtId="164" xfId="0">
      <alignment horizontal="left" indent="0" shrinkToFit="false" textRotation="0" vertical="bottom" wrapText="false"/>
    </xf>
    <xf applyAlignment="true" applyBorder="true" applyFont="true" applyProtection="false" borderId="20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20" fillId="2" fontId="0" numFmtId="164" xfId="0">
      <alignment horizontal="center" indent="0" shrinkToFit="false" textRotation="0" vertical="center" wrapText="false"/>
    </xf>
    <xf applyAlignment="true" applyBorder="true" applyFont="true" applyProtection="false" borderId="20" fillId="0" fontId="14" numFmtId="164" xfId="0">
      <alignment horizontal="center" indent="0" shrinkToFit="false" textRotation="0" vertical="center" wrapText="false"/>
    </xf>
    <xf applyAlignment="false" applyBorder="true" applyFont="true" applyProtection="false" borderId="0" fillId="0" fontId="0" numFmtId="164" xfId="0"/>
    <xf applyAlignment="false" applyBorder="false" applyFont="true" applyProtection="false" borderId="0" fillId="0" fontId="14" numFmtId="164" xfId="0"/>
    <xf applyAlignment="false" applyBorder="true" applyFont="true" applyProtection="false" borderId="1" fillId="0" fontId="15" numFmtId="164" xfId="0"/>
    <xf applyAlignment="false" applyBorder="true" applyFont="true" applyProtection="false" borderId="0" fillId="0" fontId="15" numFmtId="164" xfId="0"/>
    <xf applyAlignment="false" applyBorder="true" applyFont="true" applyProtection="false" borderId="39" fillId="2" fontId="15" numFmtId="164" xfId="0"/>
    <xf applyAlignment="false" applyBorder="true" applyFont="true" applyProtection="false" borderId="40" fillId="2" fontId="16" numFmtId="164" xfId="0"/>
    <xf applyAlignment="false" applyBorder="true" applyFont="true" applyProtection="false" borderId="41" fillId="2" fontId="17" numFmtId="164" xfId="0"/>
    <xf applyAlignment="false" applyBorder="true" applyFont="true" applyProtection="false" borderId="42" fillId="2" fontId="18" numFmtId="164" xfId="0"/>
    <xf applyAlignment="true" applyBorder="true" applyFont="true" applyProtection="false" borderId="23" fillId="0" fontId="0" numFmtId="164" xfId="0">
      <alignment horizontal="left" indent="0" shrinkToFit="false" textRotation="0" vertical="bottom" wrapText="false"/>
    </xf>
    <xf applyAlignment="true" applyBorder="true" applyFont="true" applyProtection="false" borderId="26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26" fillId="2" fontId="0" numFmtId="164" xfId="0">
      <alignment horizontal="center" indent="0" shrinkToFit="false" textRotation="0" vertical="center" wrapText="false"/>
    </xf>
    <xf applyAlignment="true" applyBorder="true" applyFont="true" applyProtection="false" borderId="26" fillId="0" fontId="19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7" numFmtId="164" xfId="0">
      <alignment horizontal="center" indent="0" shrinkToFit="false" textRotation="0" vertical="bottom" wrapText="false"/>
    </xf>
    <xf applyAlignment="false" applyBorder="true" applyFont="true" applyProtection="false" borderId="39" fillId="2" fontId="7" numFmtId="164" xfId="0"/>
    <xf applyAlignment="false" applyBorder="true" applyFont="true" applyProtection="false" borderId="42" fillId="2" fontId="7" numFmtId="164" xfId="0"/>
    <xf applyAlignment="true" applyBorder="true" applyFont="false" applyProtection="false" borderId="26" fillId="2" fontId="0" numFmtId="164" xfId="0">
      <alignment horizontal="center" indent="0" shrinkToFit="false" textRotation="0" vertical="center" wrapText="false"/>
    </xf>
    <xf applyAlignment="false" applyBorder="false" applyFont="true" applyProtection="false" borderId="0" fillId="0" fontId="19" numFmtId="164" xfId="0"/>
    <xf applyAlignment="true" applyBorder="true" applyFont="true" applyProtection="false" borderId="1" fillId="0" fontId="12" numFmtId="164" xfId="0">
      <alignment horizontal="center" indent="0" shrinkToFit="false" textRotation="0" vertical="bottom" wrapText="false"/>
    </xf>
    <xf applyAlignment="false" applyBorder="true" applyFont="true" applyProtection="false" borderId="39" fillId="0" fontId="12" numFmtId="164" xfId="0"/>
    <xf applyAlignment="true" applyBorder="true" applyFont="false" applyProtection="false" borderId="29" fillId="0" fontId="0" numFmtId="164" xfId="0">
      <alignment horizontal="left" indent="0" shrinkToFit="false" textRotation="0" vertical="bottom" wrapText="false"/>
    </xf>
    <xf applyAlignment="true" applyBorder="true" applyFont="false" applyProtection="false" borderId="43" fillId="0" fontId="0" numFmtId="164" xfId="0">
      <alignment horizontal="center" indent="0" shrinkToFit="false" textRotation="0" vertical="center" wrapText="false"/>
    </xf>
    <xf applyAlignment="true" applyBorder="true" applyFont="false" applyProtection="false" borderId="43" fillId="2" fontId="0" numFmtId="164" xfId="0">
      <alignment horizontal="center" indent="0" shrinkToFit="false" textRotation="0" vertical="center" wrapText="false"/>
    </xf>
    <xf applyAlignment="true" applyBorder="true" applyFont="true" applyProtection="false" borderId="43" fillId="2" fontId="0" numFmtId="164" xfId="0">
      <alignment horizontal="center" indent="0" shrinkToFit="false" textRotation="0" vertical="center" wrapText="false"/>
    </xf>
    <xf applyAlignment="true" applyBorder="true" applyFont="true" applyProtection="false" borderId="21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7" fillId="0" fontId="20" numFmtId="164" xfId="0">
      <alignment horizontal="center" indent="0" shrinkToFit="false" textRotation="0" vertical="bottom" wrapText="false"/>
    </xf>
    <xf applyAlignment="true" applyBorder="true" applyFont="true" applyProtection="false" borderId="7" fillId="0" fontId="20" numFmtId="164" xfId="0">
      <alignment horizontal="center" indent="0" shrinkToFit="false" textRotation="0" vertical="center" wrapText="false"/>
    </xf>
    <xf applyAlignment="true" applyBorder="true" applyFont="true" applyProtection="false" borderId="44" fillId="0" fontId="20" numFmtId="164" xfId="0">
      <alignment horizontal="center" indent="0" shrinkToFit="false" textRotation="0" vertical="bottom" wrapText="false"/>
    </xf>
    <xf applyAlignment="true" applyBorder="true" applyFont="false" applyProtection="false" borderId="0" fillId="0" fontId="0" numFmtId="164" xfId="0">
      <alignment horizontal="left" indent="0" shrinkToFit="false" textRotation="0" vertical="bottom" wrapText="false"/>
    </xf>
    <xf applyAlignment="true" applyBorder="true" applyFont="true" applyProtection="false" borderId="6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44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22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22" fillId="2" fontId="0" numFmtId="164" xfId="0">
      <alignment horizontal="center" indent="0" shrinkToFit="false" textRotation="0" vertical="center" wrapText="false"/>
    </xf>
    <xf applyAlignment="true" applyBorder="true" applyFont="true" applyProtection="false" borderId="45" fillId="0" fontId="10" numFmtId="164" xfId="0">
      <alignment horizontal="center" indent="0" shrinkToFit="false" textRotation="0" vertical="bottom" wrapText="false"/>
    </xf>
    <xf applyAlignment="false" applyBorder="true" applyFont="true" applyProtection="false" borderId="33" fillId="0" fontId="10" numFmtId="164" xfId="0"/>
    <xf applyAlignment="true" applyBorder="true" applyFont="true" applyProtection="false" borderId="1" fillId="0" fontId="0" numFmtId="164" xfId="0">
      <alignment horizontal="left" indent="0" shrinkToFit="false" textRotation="0" vertical="center" wrapText="false"/>
    </xf>
    <xf applyAlignment="true" applyBorder="true" applyFont="true" applyProtection="false" borderId="0" fillId="0" fontId="0" numFmtId="164" xfId="0">
      <alignment horizontal="left" indent="0" shrinkToFit="false" textRotation="0" vertical="center" wrapText="false"/>
    </xf>
    <xf applyAlignment="true" applyBorder="true" applyFont="true" applyProtection="false" borderId="22" fillId="0" fontId="0" numFmtId="164" xfId="0">
      <alignment horizontal="left" indent="0" shrinkToFit="false" textRotation="0" vertical="center" wrapText="false"/>
    </xf>
    <xf applyAlignment="true" applyBorder="true" applyFont="true" applyProtection="false" borderId="3" fillId="0" fontId="8" numFmtId="164" xfId="0">
      <alignment horizontal="center" indent="0" shrinkToFit="false" textRotation="0" vertical="bottom" wrapText="false"/>
    </xf>
    <xf applyAlignment="true" applyBorder="true" applyFont="true" applyProtection="false" borderId="6" fillId="0" fontId="21" numFmtId="164" xfId="0">
      <alignment horizontal="general" indent="0" shrinkToFit="false" textRotation="0" vertical="center" wrapText="false"/>
    </xf>
    <xf applyAlignment="true" applyBorder="true" applyFont="true" applyProtection="false" borderId="7" fillId="0" fontId="21" numFmtId="164" xfId="0">
      <alignment horizontal="general" indent="0" shrinkToFit="false" textRotation="0" vertical="center" wrapText="false"/>
    </xf>
    <xf applyAlignment="true" applyBorder="true" applyFont="true" applyProtection="false" borderId="44" fillId="0" fontId="21" numFmtId="164" xfId="0">
      <alignment horizontal="general" indent="0" shrinkToFit="false" textRotation="0" vertical="center" wrapText="false"/>
    </xf>
    <xf applyAlignment="true" applyBorder="true" applyFont="true" applyProtection="false" borderId="6" fillId="0" fontId="21" numFmtId="164" xfId="0">
      <alignment horizontal="center" indent="0" shrinkToFit="false" textRotation="0" vertical="center" wrapText="false"/>
    </xf>
    <xf applyAlignment="false" applyBorder="true" applyFont="true" applyProtection="false" borderId="0" fillId="0" fontId="21" numFmtId="164" xfId="0"/>
    <xf applyAlignment="false" applyBorder="false" applyFont="true" applyProtection="false" borderId="0" fillId="0" fontId="21" numFmtId="164" xfId="0"/>
    <xf applyAlignment="true" applyBorder="true" applyFont="true" applyProtection="false" borderId="46" fillId="0" fontId="21" numFmtId="164" xfId="0">
      <alignment horizontal="left" indent="0" shrinkToFit="false" textRotation="0" vertical="center" wrapText="false"/>
    </xf>
    <xf applyAlignment="true" applyBorder="true" applyFont="true" applyProtection="false" borderId="46" fillId="0" fontId="21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21" numFmtId="164" xfId="0">
      <alignment horizontal="general" indent="0" shrinkToFit="false" textRotation="0" vertical="center" wrapText="false"/>
    </xf>
    <xf applyAlignment="true" applyBorder="true" applyFont="true" applyProtection="false" borderId="0" fillId="0" fontId="21" numFmtId="164" xfId="0">
      <alignment horizontal="general" indent="0" shrinkToFit="false" textRotation="0" vertical="center" wrapText="false"/>
    </xf>
    <xf applyAlignment="true" applyBorder="true" applyFont="true" applyProtection="false" borderId="22" fillId="0" fontId="21" numFmtId="164" xfId="0">
      <alignment horizontal="general" indent="0" shrinkToFit="false" textRotation="0" vertical="center" wrapText="false"/>
    </xf>
    <xf applyAlignment="true" applyBorder="true" applyFont="true" applyProtection="false" borderId="1" fillId="0" fontId="21" numFmtId="164" xfId="0">
      <alignment horizontal="center" indent="0" shrinkToFit="false" textRotation="0" vertical="center" wrapText="false"/>
    </xf>
    <xf applyAlignment="true" applyBorder="true" applyFont="true" applyProtection="false" borderId="46" fillId="0" fontId="21" numFmtId="164" xfId="0">
      <alignment horizontal="general" indent="0" shrinkToFit="false" textRotation="0" vertical="center" wrapText="false"/>
    </xf>
    <xf applyAlignment="true" applyBorder="true" applyFont="true" applyProtection="false" borderId="10" fillId="0" fontId="8" numFmtId="164" xfId="0">
      <alignment horizontal="left" indent="0" shrinkToFit="false" textRotation="0" vertical="center" wrapText="false"/>
    </xf>
    <xf applyAlignment="false" applyBorder="true" applyFont="true" applyProtection="false" borderId="47" fillId="0" fontId="8" numFmtId="164" xfId="0"/>
    <xf applyAlignment="true" applyBorder="true" applyFont="true" applyProtection="false" borderId="48" fillId="0" fontId="8" numFmtId="164" xfId="0">
      <alignment horizontal="center" indent="0" shrinkToFit="false" textRotation="0" vertical="bottom" wrapText="false"/>
    </xf>
    <xf applyAlignment="true" applyBorder="true" applyFont="true" applyProtection="false" borderId="47" fillId="0" fontId="8" numFmtId="164" xfId="0">
      <alignment horizontal="left" indent="0" shrinkToFit="false" textRotation="0" vertical="center" wrapText="false"/>
    </xf>
    <xf applyAlignment="true" applyBorder="true" applyFont="true" applyProtection="false" borderId="8" fillId="0" fontId="8" numFmtId="164" xfId="0">
      <alignment horizontal="center" indent="0" shrinkToFit="false" textRotation="0" vertical="bottom" wrapText="false"/>
    </xf>
    <xf applyAlignment="true" applyBorder="true" applyFont="true" applyProtection="false" borderId="12" fillId="0" fontId="10" numFmtId="164" xfId="0">
      <alignment horizontal="center" indent="0" shrinkToFit="false" textRotation="0" vertical="bottom" wrapText="false"/>
    </xf>
    <xf applyAlignment="false" applyBorder="true" applyFont="true" applyProtection="false" borderId="13" fillId="0" fontId="21" numFmtId="164" xfId="0"/>
    <xf applyAlignment="true" applyBorder="true" applyFont="true" applyProtection="false" borderId="13" fillId="0" fontId="21" numFmtId="164" xfId="0">
      <alignment horizontal="center" indent="0" shrinkToFit="false" textRotation="0" vertical="bottom" wrapText="false"/>
    </xf>
    <xf applyAlignment="true" applyBorder="true" applyFont="true" applyProtection="false" borderId="14" fillId="2" fontId="21" numFmtId="164" xfId="0">
      <alignment horizontal="center" indent="0" shrinkToFit="false" textRotation="0" vertical="center" wrapText="false"/>
    </xf>
    <xf applyAlignment="false" applyBorder="true" applyFont="true" applyProtection="false" borderId="1" fillId="0" fontId="10" numFmtId="164" xfId="0"/>
    <xf applyAlignment="false" applyBorder="true" applyFont="true" applyProtection="false" borderId="0" fillId="0" fontId="10" numFmtId="164" xfId="0"/>
    <xf applyAlignment="false" applyBorder="true" applyFont="true" applyProtection="false" borderId="22" fillId="0" fontId="10" numFmtId="164" xfId="0"/>
    <xf applyAlignment="false" applyBorder="true" applyFont="true" applyProtection="false" borderId="1" fillId="0" fontId="21" numFmtId="164" xfId="0"/>
    <xf applyAlignment="true" applyBorder="true" applyFont="true" applyProtection="false" borderId="0" fillId="0" fontId="10" numFmtId="164" xfId="0">
      <alignment horizontal="right" indent="0" shrinkToFit="false" textRotation="0" vertical="bottom" wrapText="false"/>
    </xf>
    <xf applyAlignment="false" applyBorder="true" applyFont="true" applyProtection="false" borderId="26" fillId="0" fontId="10" numFmtId="164" xfId="0"/>
    <xf applyAlignment="false" applyBorder="true" applyFont="true" applyProtection="false" borderId="49" fillId="0" fontId="10" numFmtId="164" xfId="0"/>
    <xf applyAlignment="false" applyBorder="true" applyFont="false" applyProtection="false" borderId="1" fillId="0" fontId="0" numFmtId="164" xfId="0"/>
    <xf applyAlignment="false" applyBorder="true" applyFont="true" applyProtection="false" borderId="49" fillId="2" fontId="10" numFmtId="164" xfId="0"/>
    <xf applyAlignment="false" applyBorder="true" applyFont="true" applyProtection="false" borderId="22" fillId="0" fontId="21" numFmtId="164" xfId="0"/>
    <xf applyAlignment="true" applyBorder="true" applyFont="true" applyProtection="false" borderId="1" fillId="0" fontId="10" numFmtId="164" xfId="0">
      <alignment horizontal="center" indent="0" shrinkToFit="false" textRotation="0" vertical="bottom" wrapText="false"/>
    </xf>
    <xf applyAlignment="true" applyBorder="true" applyFont="true" applyProtection="false" borderId="33" fillId="0" fontId="10" numFmtId="164" xfId="0">
      <alignment horizontal="center" indent="0" shrinkToFit="false" textRotation="0" vertical="bottom" wrapText="false"/>
    </xf>
    <xf applyAlignment="true" applyBorder="true" applyFont="true" applyProtection="false" borderId="50" fillId="0" fontId="0" numFmtId="164" xfId="0">
      <alignment horizontal="left" indent="0" shrinkToFit="false" textRotation="0" vertical="bottom" wrapText="false"/>
    </xf>
    <xf applyAlignment="true" applyBorder="true" applyFont="true" applyProtection="false" borderId="44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8" fillId="0" fontId="10" numFmtId="164" xfId="0">
      <alignment horizontal="center" indent="0" shrinkToFit="false" textRotation="0" vertical="center" wrapText="false"/>
    </xf>
    <xf applyAlignment="true" applyBorder="true" applyFont="true" applyProtection="false" borderId="23" fillId="0" fontId="10" numFmtId="164" xfId="0">
      <alignment horizontal="left" indent="0" shrinkToFit="false" textRotation="0" vertical="bottom" wrapText="false"/>
    </xf>
    <xf applyAlignment="true" applyBorder="true" applyFont="true" applyProtection="false" borderId="49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10" numFmtId="164" xfId="0">
      <alignment horizontal="left" indent="0" shrinkToFit="false" textRotation="0" vertical="center" wrapText="false"/>
    </xf>
    <xf applyAlignment="true" applyBorder="true" applyFont="true" applyProtection="false" borderId="0" fillId="0" fontId="22" numFmtId="164" xfId="0">
      <alignment horizontal="center" indent="0" shrinkToFit="false" textRotation="0" vertical="bottom" wrapText="false"/>
    </xf>
    <xf applyAlignment="true" applyBorder="true" applyFont="true" applyProtection="false" borderId="22" fillId="0" fontId="10" numFmtId="164" xfId="0">
      <alignment horizontal="center" indent="0" shrinkToFit="false" textRotation="0" vertical="bottom" wrapText="false"/>
    </xf>
    <xf applyAlignment="false" applyBorder="true" applyFont="true" applyProtection="false" borderId="0" fillId="3" fontId="10" numFmtId="164" xfId="0"/>
    <xf applyAlignment="false" applyBorder="true" applyFont="true" applyProtection="false" borderId="0" fillId="3" fontId="22" numFmtId="164" xfId="0"/>
    <xf applyAlignment="false" applyBorder="true" applyFont="true" applyProtection="false" borderId="0" fillId="3" fontId="23" numFmtId="164" xfId="0"/>
    <xf applyAlignment="true" applyBorder="true" applyFont="true" applyProtection="false" borderId="22" fillId="3" fontId="10" numFmtId="164" xfId="0">
      <alignment horizontal="center" indent="0" shrinkToFit="false" textRotation="0" vertical="bottom" wrapText="false"/>
    </xf>
    <xf applyAlignment="true" applyBorder="true" applyFont="true" applyProtection="false" borderId="45" fillId="0" fontId="20" numFmtId="164" xfId="0">
      <alignment horizontal="center" indent="0" shrinkToFit="false" textRotation="0" vertical="center" wrapText="false"/>
    </xf>
    <xf applyAlignment="true" applyBorder="true" applyFont="true" applyProtection="false" borderId="45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37" fillId="0" fontId="0" numFmtId="164" xfId="0">
      <alignment horizontal="center" indent="0" shrinkToFit="false" textRotation="0" vertical="center" wrapText="false"/>
    </xf>
    <xf applyAlignment="false" applyBorder="true" applyFont="false" applyProtection="false" borderId="45" fillId="0" fontId="4" numFmtId="164" xfId="20"/>
    <xf applyAlignment="false" applyBorder="true" applyFont="false" applyProtection="false" borderId="9" fillId="0" fontId="0" numFmtId="164" xfId="0"/>
    <xf applyAlignment="true" applyBorder="true" applyFont="false" applyProtection="false" borderId="51" fillId="2" fontId="0" numFmtId="164" xfId="0">
      <alignment horizontal="center" indent="0" shrinkToFit="false" textRotation="0" vertical="center" wrapText="false"/>
    </xf>
    <xf applyAlignment="true" applyBorder="true" applyFont="false" applyProtection="false" borderId="9" fillId="2" fontId="0" numFmtId="164" xfId="0">
      <alignment horizontal="center" indent="0" shrinkToFit="false" textRotation="0" vertical="center" wrapText="false"/>
    </xf>
    <xf applyAlignment="true" applyBorder="true" applyFont="true" applyProtection="false" borderId="45" fillId="0" fontId="0" numFmtId="164" xfId="0">
      <alignment horizontal="left" indent="0" shrinkToFit="false" textRotation="0" vertical="center" wrapText="false"/>
    </xf>
    <xf applyAlignment="true" applyBorder="true" applyFont="true" applyProtection="false" borderId="32" fillId="0" fontId="0" numFmtId="164" xfId="0">
      <alignment horizontal="left" indent="0" shrinkToFit="false" textRotation="0" vertical="center" wrapText="false"/>
    </xf>
    <xf applyAlignment="true" applyBorder="true" applyFont="true" applyProtection="false" borderId="33" fillId="0" fontId="0" numFmtId="164" xfId="0">
      <alignment horizontal="left" indent="0" shrinkToFit="false" textRotation="0" vertical="center" wrapText="false"/>
    </xf>
    <xf applyAlignment="true" applyBorder="true" applyFont="true" applyProtection="false" borderId="29" fillId="0" fontId="10" numFmtId="164" xfId="0">
      <alignment horizontal="left" indent="0" shrinkToFit="false" textRotation="0" vertical="bottom" wrapText="false"/>
    </xf>
    <xf applyAlignment="true" applyBorder="true" applyFont="true" applyProtection="false" borderId="52" fillId="0" fontId="0" numFmtId="164" xfId="0">
      <alignment horizontal="center" indent="0" shrinkToFit="false" textRotation="0" vertical="bottom" wrapText="false"/>
    </xf>
    <xf applyAlignment="false" applyBorder="true" applyFont="true" applyProtection="false" borderId="32" fillId="3" fontId="10" numFmtId="164" xfId="0"/>
    <xf applyAlignment="false" applyBorder="true" applyFont="true" applyProtection="false" borderId="32" fillId="3" fontId="22" numFmtId="164" xfId="0"/>
    <xf applyAlignment="false" applyBorder="true" applyFont="true" applyProtection="false" borderId="32" fillId="3" fontId="23" numFmtId="164" xfId="0"/>
    <xf applyAlignment="false" applyBorder="true" applyFont="true" applyProtection="false" borderId="33" fillId="3" fontId="10" numFmtId="164" xfId="0"/>
    <xf applyAlignment="false" applyBorder="false" applyFont="true" applyProtection="false" borderId="0" fillId="0" fontId="0" numFmtId="164" xfId="0"/>
    <xf applyAlignment="false" applyBorder="false" applyFont="true" applyProtection="false" borderId="0" fillId="4" fontId="5" numFmtId="164" xfId="0"/>
    <xf applyAlignment="true" applyBorder="false" applyFont="true" applyProtection="false" borderId="0" fillId="4" fontId="0" numFmtId="164" xfId="0">
      <alignment horizontal="right" indent="0" shrinkToFit="false" textRotation="0" vertical="center" wrapText="false"/>
    </xf>
    <xf applyAlignment="false" applyBorder="false" applyFont="true" applyProtection="false" borderId="0" fillId="4" fontId="0" numFmtId="164" xfId="0"/>
    <xf applyAlignment="true" applyBorder="true" applyFont="true" applyProtection="false" borderId="53" fillId="0" fontId="23" numFmtId="164" xfId="0">
      <alignment horizontal="center" indent="0" shrinkToFit="false" textRotation="0" vertical="bottom" wrapText="false"/>
    </xf>
    <xf applyAlignment="true" applyBorder="true" applyFont="true" applyProtection="false" borderId="44" fillId="0" fontId="23" numFmtId="164" xfId="0">
      <alignment horizontal="center" indent="0" shrinkToFit="false" textRotation="0" vertical="bottom" wrapText="false"/>
    </xf>
    <xf applyAlignment="false" applyBorder="true" applyFont="true" applyProtection="false" borderId="7" fillId="0" fontId="10" numFmtId="164" xfId="0"/>
    <xf applyAlignment="true" applyBorder="true" applyFont="true" applyProtection="false" borderId="7" fillId="0" fontId="22" numFmtId="164" xfId="0">
      <alignment horizontal="center" indent="0" shrinkToFit="false" textRotation="0" vertical="bottom" wrapText="false"/>
    </xf>
    <xf applyAlignment="true" applyBorder="true" applyFont="true" applyProtection="false" borderId="44" fillId="0" fontId="10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19" numFmtId="164" xfId="0">
      <alignment horizontal="left" indent="0" shrinkToFit="false" textRotation="0" vertical="center" wrapText="false"/>
    </xf>
    <xf applyAlignment="false" applyBorder="false" applyFont="false" applyProtection="false" borderId="0" fillId="4" fontId="0" numFmtId="164" xfId="0"/>
    <xf applyAlignment="true" applyBorder="false" applyFont="true" applyProtection="false" borderId="0" fillId="4" fontId="0" numFmtId="164" xfId="0">
      <alignment horizontal="left" indent="0" shrinkToFit="false" textRotation="0" vertical="center" wrapText="false"/>
    </xf>
    <xf applyAlignment="true" applyBorder="true" applyFont="true" applyProtection="false" borderId="23" fillId="0" fontId="22" numFmtId="164" xfId="0">
      <alignment horizontal="center" indent="0" shrinkToFit="false" textRotation="0" vertical="bottom" wrapText="false"/>
    </xf>
    <xf applyAlignment="true" applyBorder="true" applyFont="true" applyProtection="false" borderId="49" fillId="0" fontId="23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5" numFmtId="164" xfId="0">
      <alignment horizontal="left" indent="0" shrinkToFit="false" textRotation="0" vertical="center" wrapText="false"/>
    </xf>
    <xf applyAlignment="true" applyBorder="true" applyFont="true" applyProtection="false" borderId="29" fillId="0" fontId="22" numFmtId="164" xfId="0">
      <alignment horizontal="center" indent="0" shrinkToFit="false" textRotation="0" vertical="bottom" wrapText="false"/>
    </xf>
    <xf applyAlignment="true" applyBorder="true" applyFont="true" applyProtection="false" borderId="52" fillId="0" fontId="23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0" numFmtId="164" xfId="20">
      <alignment horizontal="left" indent="0" shrinkToFit="false" textRotation="0" vertical="bottom" wrapText="false"/>
    </xf>
    <xf applyAlignment="false" applyBorder="true" applyFont="true" applyProtection="false" borderId="0" fillId="0" fontId="4" numFmtId="164" xfId="20"/>
    <xf applyAlignment="true" applyBorder="false" applyFont="true" applyProtection="false" borderId="0" fillId="0" fontId="0" numFmtId="164" xfId="0">
      <alignment horizontal="left" indent="0" shrinkToFit="false" textRotation="0" vertical="center" wrapText="false"/>
    </xf>
    <xf applyAlignment="true" applyBorder="true" applyFont="true" applyProtection="false" borderId="0" fillId="0" fontId="4" numFmtId="164" xfId="20">
      <alignment horizontal="left" indent="0" shrinkToFit="false" textRotation="0" vertical="bottom" wrapText="false"/>
    </xf>
    <xf applyAlignment="true" applyBorder="true" applyFont="true" applyProtection="false" borderId="21" fillId="0" fontId="0" numFmtId="164" xfId="0">
      <alignment horizontal="left" indent="0" shrinkToFit="false" textRotation="0" vertical="bottom" wrapText="false"/>
    </xf>
    <xf applyAlignment="true" applyBorder="true" applyFont="false" applyProtection="false" borderId="15" fillId="2" fontId="0" numFmtId="164" xfId="0">
      <alignment horizontal="center" indent="0" shrinkToFit="false" textRotation="0" vertical="bottom" wrapText="false"/>
    </xf>
    <xf applyAlignment="true" applyBorder="true" applyFont="true" applyProtection="false" borderId="20" fillId="0" fontId="0" numFmtId="165" xfId="0">
      <alignment horizontal="center" indent="0" shrinkToFit="false" textRotation="0" vertical="center" wrapText="false"/>
    </xf>
    <xf applyAlignment="true" applyBorder="true" applyFont="true" applyProtection="false" borderId="26" fillId="0" fontId="0" numFmtId="165" xfId="0">
      <alignment horizontal="center" indent="0" shrinkToFit="false" textRotation="0" vertical="center" wrapText="false"/>
    </xf>
    <xf applyAlignment="true" applyBorder="true" applyFont="true" applyProtection="false" borderId="15" fillId="2" fontId="0" numFmtId="164" xfId="0">
      <alignment horizontal="center" indent="0" shrinkToFit="false" textRotation="0" vertical="center" wrapText="false"/>
    </xf>
    <xf applyAlignment="false" applyBorder="false" applyFont="true" applyProtection="false" borderId="0" fillId="0" fontId="20" numFmtId="164" xfId="0"/>
    <xf applyAlignment="true" applyBorder="true" applyFont="true" applyProtection="false" borderId="1" fillId="0" fontId="21" numFmtId="164" xfId="0">
      <alignment horizontal="left" indent="0" shrinkToFit="false" textRotation="0" vertical="center" wrapText="fals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K/S" xfId="20"/>
  </cellStyles>
  <colors>
    <indexedColors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W82"/>
  <sheetViews>
    <sheetView colorId="64" defaultGridColor="true" rightToLeft="false" showFormulas="false" showGridLines="true" showOutlineSymbols="true" showRowColHeaders="true" showZeros="true" tabSelected="false" topLeftCell="E1" view="normal" windowProtection="false" workbookViewId="0" zoomScale="100" zoomScaleNormal="100" zoomScalePageLayoutView="100">
      <selection activeCell="Y20" activeCellId="0" pane="topLeft" sqref="Y20"/>
    </sheetView>
  </sheetViews>
  <cols>
    <col collapsed="false" hidden="false" max="1" min="1" style="1" width="14.2"/>
    <col collapsed="false" hidden="false" max="25" min="25" style="0" width="6.73725490196078"/>
    <col collapsed="false" hidden="false" max="27" min="26" style="0" width="10.8980392156863"/>
    <col collapsed="false" hidden="false" max="30" min="28" style="0" width="4.30588235294118"/>
    <col collapsed="false" hidden="false" max="32" min="31" style="0" width="7.45098039215686"/>
    <col collapsed="false" hidden="false" max="37" min="34" style="0" width="4.30588235294118"/>
    <col collapsed="false" hidden="false" max="38" min="38" style="0" width="5.6"/>
    <col collapsed="false" hidden="false" max="42" min="42" style="0" width="7.45098039215686"/>
    <col collapsed="false" hidden="false" max="43" min="43" style="0" width="10.6078431372549"/>
    <col collapsed="false" hidden="false" max="45" min="45" style="0" width="3.01176470588235"/>
    <col collapsed="false" hidden="false" max="47" min="47" style="0" width="3.58039215686275"/>
    <col collapsed="false" hidden="false" max="48" min="48" style="0" width="6.88235294117647"/>
    <col collapsed="false" hidden="false" max="49" min="49" style="0" width="11.043137254902"/>
  </cols>
  <sheetData>
    <row collapsed="false" customFormat="false" customHeight="false" hidden="false" ht="15.2" outlineLevel="0" r="1">
      <c r="A1" s="2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 t="s">
        <v>2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5" t="s">
        <v>3</v>
      </c>
      <c r="AN1" s="5"/>
      <c r="AO1" s="5"/>
      <c r="AP1" s="5"/>
      <c r="AQ1" s="5"/>
      <c r="AR1" s="5"/>
      <c r="AS1" s="5"/>
      <c r="AT1" s="5"/>
      <c r="AU1" s="5"/>
      <c r="AV1" s="5"/>
      <c r="AW1" s="5"/>
    </row>
    <row collapsed="false" customFormat="false" customHeight="false" hidden="false" ht="15.3" outlineLevel="0" r="2">
      <c r="A2" s="6" t="s">
        <v>4</v>
      </c>
      <c r="B2" s="6"/>
      <c r="C2" s="6"/>
      <c r="D2" s="6"/>
      <c r="E2" s="6"/>
      <c r="F2" s="6"/>
      <c r="G2" s="6"/>
      <c r="H2" s="6"/>
      <c r="I2" s="6"/>
      <c r="J2" s="7" t="s">
        <v>5</v>
      </c>
      <c r="K2" s="8"/>
      <c r="L2" s="8" t="s">
        <v>6</v>
      </c>
      <c r="M2" s="8" t="s">
        <v>7</v>
      </c>
      <c r="N2" s="9" t="s">
        <v>8</v>
      </c>
      <c r="O2" s="7" t="s">
        <v>9</v>
      </c>
      <c r="P2" s="8"/>
      <c r="Q2" s="8" t="s">
        <v>6</v>
      </c>
      <c r="R2" s="8" t="s">
        <v>7</v>
      </c>
      <c r="S2" s="9" t="s">
        <v>8</v>
      </c>
      <c r="T2" s="10" t="s">
        <v>10</v>
      </c>
      <c r="U2" s="11"/>
      <c r="V2" s="12" t="s">
        <v>6</v>
      </c>
      <c r="W2" s="11" t="s">
        <v>7</v>
      </c>
      <c r="X2" s="9" t="s">
        <v>8</v>
      </c>
      <c r="Y2" s="13" t="s">
        <v>11</v>
      </c>
      <c r="Z2" s="13"/>
      <c r="AA2" s="14" t="s">
        <v>12</v>
      </c>
      <c r="AB2" s="14" t="s">
        <v>13</v>
      </c>
      <c r="AC2" s="14" t="s">
        <v>14</v>
      </c>
      <c r="AD2" s="14" t="s">
        <v>15</v>
      </c>
      <c r="AE2" s="14" t="s">
        <v>16</v>
      </c>
      <c r="AF2" s="14" t="s">
        <v>17</v>
      </c>
      <c r="AG2" s="14" t="s">
        <v>18</v>
      </c>
      <c r="AH2" s="14" t="s">
        <v>19</v>
      </c>
      <c r="AI2" s="14"/>
      <c r="AJ2" s="14" t="s">
        <v>20</v>
      </c>
      <c r="AK2" s="14" t="s">
        <v>21</v>
      </c>
      <c r="AL2" s="14"/>
      <c r="AM2" s="15" t="s">
        <v>22</v>
      </c>
      <c r="AN2" s="15"/>
      <c r="AO2" s="15"/>
      <c r="AP2" s="15"/>
      <c r="AQ2" s="16" t="s">
        <v>8</v>
      </c>
      <c r="AR2" s="16" t="s">
        <v>23</v>
      </c>
      <c r="AS2" s="16"/>
      <c r="AT2" s="16" t="s">
        <v>24</v>
      </c>
      <c r="AU2" s="16"/>
      <c r="AV2" s="14" t="s">
        <v>25</v>
      </c>
      <c r="AW2" s="17" t="s">
        <v>26</v>
      </c>
    </row>
    <row collapsed="false" customFormat="false" customHeight="false" hidden="false" ht="15.2" outlineLevel="0" r="3">
      <c r="A3" s="6" t="s">
        <v>27</v>
      </c>
      <c r="B3" s="6"/>
      <c r="C3" s="6"/>
      <c r="D3" s="6"/>
      <c r="E3" s="6"/>
      <c r="F3" s="6"/>
      <c r="G3" s="6"/>
      <c r="H3" s="6"/>
      <c r="I3" s="6"/>
      <c r="J3" s="18" t="s">
        <v>28</v>
      </c>
      <c r="K3" s="18"/>
      <c r="L3" s="19" t="n">
        <v>0</v>
      </c>
      <c r="M3" s="20"/>
      <c r="N3" s="21" t="n">
        <f aca="false">L3+M3</f>
        <v>0</v>
      </c>
      <c r="O3" s="22" t="s">
        <v>29</v>
      </c>
      <c r="P3" s="22"/>
      <c r="Q3" s="19" t="n">
        <f aca="false">F15</f>
        <v>0</v>
      </c>
      <c r="R3" s="23"/>
      <c r="S3" s="21" t="n">
        <f aca="false">Q3+R3</f>
        <v>0</v>
      </c>
      <c r="T3" s="24"/>
      <c r="U3" s="24"/>
      <c r="V3" s="25" t="n">
        <f aca="true">IF(ISTEXT(T3),INDIRECT(LOOKUP(T3,SpiritualKSAreas,SpiritualKSAttr)),0)</f>
        <v>0</v>
      </c>
      <c r="W3" s="26"/>
      <c r="X3" s="27" t="n">
        <f aca="false">V3+W3</f>
        <v>0</v>
      </c>
      <c r="Y3" s="28"/>
      <c r="Z3" s="28"/>
      <c r="AA3" s="29"/>
      <c r="AB3" s="29"/>
      <c r="AC3" s="29"/>
      <c r="AD3" s="29"/>
      <c r="AE3" s="29"/>
      <c r="AF3" s="29"/>
      <c r="AG3" s="29"/>
      <c r="AH3" s="30" t="n">
        <f aca="false">(AA3+AB3+MAX(0,VLOOKUP(MAX(S3,N5)+F16+F17,A56:B68,2)))</f>
        <v>0</v>
      </c>
      <c r="AI3" s="30"/>
      <c r="AJ3" s="31" t="n">
        <f aca="false">(MAX(0,VLOOKUP(AA3,E56:F68,2)))</f>
        <v>0</v>
      </c>
      <c r="AK3" s="32"/>
      <c r="AL3" s="32"/>
      <c r="AM3" s="33"/>
      <c r="AN3" s="33"/>
      <c r="AO3" s="33"/>
      <c r="AP3" s="33"/>
      <c r="AQ3" s="34"/>
      <c r="AR3" s="34" t="n">
        <f aca="true">IF(ISTEXT(AM3),INDIRECT(LOOKUP(AM3,HekaKSAreas,HekaKSCat)),0)</f>
        <v>0</v>
      </c>
      <c r="AS3" s="34"/>
      <c r="AT3" s="34" t="n">
        <f aca="true">IF(ISTEXT(AM3),INDIRECT(LOOKUP(AM3,HekaKSAreas,HekaKSAttr)),0)</f>
        <v>0</v>
      </c>
      <c r="AU3" s="34"/>
      <c r="AV3" s="35" t="n">
        <f aca="true">IF(ISTEXT(AM3),INDIRECT(LOOKUP(AM3,HekaKSAreas,HekaKSTrait)),0)</f>
        <v>0</v>
      </c>
      <c r="AW3" s="36" t="n">
        <f aca="false">(AQ3+AR3+AT3+AV3)</f>
        <v>0</v>
      </c>
    </row>
    <row collapsed="false" customFormat="false" customHeight="false" hidden="false" ht="15.3" outlineLevel="0" r="4">
      <c r="A4" s="37" t="s">
        <v>30</v>
      </c>
      <c r="B4" s="37"/>
      <c r="C4" s="37"/>
      <c r="D4" s="38"/>
      <c r="E4" s="39" t="s">
        <v>31</v>
      </c>
      <c r="F4" s="39"/>
      <c r="G4" s="39"/>
      <c r="H4" s="40" t="n">
        <f aca="false">MAX(0, (F13+F17-31))</f>
        <v>0</v>
      </c>
      <c r="I4" s="40"/>
      <c r="J4" s="41" t="s">
        <v>32</v>
      </c>
      <c r="K4" s="41"/>
      <c r="L4" s="42" t="n">
        <f aca="false">C11</f>
        <v>0</v>
      </c>
      <c r="M4" s="43"/>
      <c r="N4" s="21" t="n">
        <f aca="false">L4+M4</f>
        <v>0</v>
      </c>
      <c r="O4" s="44" t="s">
        <v>33</v>
      </c>
      <c r="P4" s="44"/>
      <c r="Q4" s="42" t="n">
        <f aca="false">F11</f>
        <v>0</v>
      </c>
      <c r="R4" s="43"/>
      <c r="S4" s="21" t="n">
        <f aca="false">Q4+R4</f>
        <v>0</v>
      </c>
      <c r="T4" s="45"/>
      <c r="U4" s="45"/>
      <c r="V4" s="25" t="n">
        <f aca="true">IF(ISTEXT(T4),INDIRECT(LOOKUP(T4,SpiritualKSAreas,SpiritualKSAttr)),0)</f>
        <v>0</v>
      </c>
      <c r="W4" s="46"/>
      <c r="X4" s="27" t="n">
        <f aca="false">V4+W4</f>
        <v>0</v>
      </c>
      <c r="Y4" s="47"/>
      <c r="Z4" s="47"/>
      <c r="AA4" s="48"/>
      <c r="AB4" s="48"/>
      <c r="AC4" s="48"/>
      <c r="AD4" s="48"/>
      <c r="AE4" s="48"/>
      <c r="AF4" s="48"/>
      <c r="AG4" s="48"/>
      <c r="AH4" s="49" t="n">
        <f aca="false">(AA4+AB4+MAX(0,VLOOKUP(MAX(S3,N5)+F16+F17,A56:B68,2)))</f>
        <v>0</v>
      </c>
      <c r="AI4" s="49"/>
      <c r="AJ4" s="50" t="n">
        <f aca="false">(MAX(0,VLOOKUP(AA4,E56:F68,2)))</f>
        <v>0</v>
      </c>
      <c r="AK4" s="48"/>
      <c r="AL4" s="48"/>
      <c r="AM4" s="33"/>
      <c r="AN4" s="33"/>
      <c r="AO4" s="33"/>
      <c r="AP4" s="33"/>
      <c r="AQ4" s="35"/>
      <c r="AR4" s="51" t="n">
        <f aca="true">IF(ISTEXT(AM4),INDIRECT(LOOKUP(AM4,HekaKSAreas,HekaKSCat)),0)</f>
        <v>0</v>
      </c>
      <c r="AS4" s="51"/>
      <c r="AT4" s="51" t="n">
        <f aca="true">IF(ISTEXT(AM4),INDIRECT(LOOKUP(AM4,HekaKSAreas,HekaKSAttr)),0)</f>
        <v>0</v>
      </c>
      <c r="AU4" s="51"/>
      <c r="AV4" s="35" t="n">
        <f aca="true">IF(ISTEXT(AM4),INDIRECT(LOOKUP(AM4,HekaKSAreas,HekaKSTrait)),0)</f>
        <v>0</v>
      </c>
      <c r="AW4" s="36" t="n">
        <f aca="false">(AQ4+AR4+AT4+AV4)</f>
        <v>0</v>
      </c>
    </row>
    <row collapsed="false" customFormat="false" customHeight="false" hidden="false" ht="15.2" outlineLevel="0" r="5">
      <c r="A5" s="37" t="s">
        <v>34</v>
      </c>
      <c r="B5" s="37"/>
      <c r="C5" s="37"/>
      <c r="D5" s="38"/>
      <c r="E5" s="52" t="s">
        <v>35</v>
      </c>
      <c r="F5" s="52"/>
      <c r="G5" s="52"/>
      <c r="H5" s="53" t="n">
        <f aca="false">MAX(0,(F12-12))</f>
        <v>0</v>
      </c>
      <c r="I5" s="53"/>
      <c r="J5" s="41" t="s">
        <v>36</v>
      </c>
      <c r="K5" s="41"/>
      <c r="L5" s="42" t="n">
        <f aca="false">C15</f>
        <v>0</v>
      </c>
      <c r="M5" s="43"/>
      <c r="N5" s="21" t="n">
        <f aca="false">L5+M5</f>
        <v>0</v>
      </c>
      <c r="O5" s="45"/>
      <c r="P5" s="45"/>
      <c r="Q5" s="27" t="n">
        <f aca="true">IF(ISTEXT(O5),INDIRECT(LOOKUP(O5,PhysicalKSAreas,PhysicalKSAttr)),0)</f>
        <v>0</v>
      </c>
      <c r="R5" s="46"/>
      <c r="S5" s="21" t="n">
        <f aca="false">Q5+R5</f>
        <v>0</v>
      </c>
      <c r="T5" s="45"/>
      <c r="U5" s="45"/>
      <c r="V5" s="25" t="n">
        <f aca="true">IF(ISTEXT(T5),INDIRECT(LOOKUP(T5,SpiritualKSAreas,SpiritualKSAttr)),0)</f>
        <v>0</v>
      </c>
      <c r="W5" s="46"/>
      <c r="X5" s="27" t="n">
        <f aca="false">V5+W5</f>
        <v>0</v>
      </c>
      <c r="Y5" s="47"/>
      <c r="Z5" s="47"/>
      <c r="AA5" s="48"/>
      <c r="AB5" s="48"/>
      <c r="AC5" s="48"/>
      <c r="AD5" s="48"/>
      <c r="AE5" s="48"/>
      <c r="AF5" s="48"/>
      <c r="AG5" s="48"/>
      <c r="AH5" s="49" t="n">
        <f aca="false">(AA5+AB5+MAX(0,VLOOKUP(MAX(S3,N5)+F16+F17,A56:B68,2)))</f>
        <v>0</v>
      </c>
      <c r="AI5" s="49"/>
      <c r="AJ5" s="50" t="n">
        <f aca="false">(MAX(0,VLOOKUP(AA5,E56:F68,2)))</f>
        <v>0</v>
      </c>
      <c r="AK5" s="48"/>
      <c r="AL5" s="48"/>
      <c r="AM5" s="33"/>
      <c r="AN5" s="33"/>
      <c r="AO5" s="33"/>
      <c r="AP5" s="33"/>
      <c r="AQ5" s="35"/>
      <c r="AR5" s="51" t="n">
        <f aca="true">IF(ISTEXT(AM5),INDIRECT(LOOKUP(AM5,HekaKSAreas,HekaKSCat)),0)</f>
        <v>0</v>
      </c>
      <c r="AS5" s="51"/>
      <c r="AT5" s="51" t="n">
        <f aca="true">IF(ISTEXT(AM5),INDIRECT(LOOKUP(AM5,HekaKSAreas,HekaKSAttr)),0)</f>
        <v>0</v>
      </c>
      <c r="AU5" s="51"/>
      <c r="AV5" s="35" t="n">
        <f aca="true">IF(ISTEXT(AM5),INDIRECT(LOOKUP(AM5,HekaKSAreas,HekaKSTrait)),0)</f>
        <v>0</v>
      </c>
      <c r="AW5" s="36" t="n">
        <f aca="false">(AQ5+AR5+AT5+AV5)</f>
        <v>0</v>
      </c>
    </row>
    <row collapsed="false" customFormat="false" customHeight="false" hidden="false" ht="15.2" outlineLevel="0" r="6">
      <c r="A6" s="54" t="s">
        <v>37</v>
      </c>
      <c r="B6" s="54"/>
      <c r="C6" s="54"/>
      <c r="D6" s="55"/>
      <c r="E6" s="56" t="s">
        <v>38</v>
      </c>
      <c r="F6" s="56"/>
      <c r="G6" s="57" t="n">
        <f aca="false">C13+C17</f>
        <v>0</v>
      </c>
      <c r="H6" s="57" t="n">
        <f aca="false">F13+F17</f>
        <v>0</v>
      </c>
      <c r="I6" s="58" t="n">
        <f aca="false">I13+I17</f>
        <v>0</v>
      </c>
      <c r="J6" s="41" t="s">
        <v>39</v>
      </c>
      <c r="K6" s="41"/>
      <c r="L6" s="42" t="n">
        <f aca="false">C11</f>
        <v>0</v>
      </c>
      <c r="M6" s="43"/>
      <c r="N6" s="21" t="n">
        <f aca="false">L6+M6</f>
        <v>0</v>
      </c>
      <c r="O6" s="45"/>
      <c r="P6" s="45"/>
      <c r="Q6" s="27" t="n">
        <f aca="true">IF(ISTEXT(O6),INDIRECT(LOOKUP(O6,PhysicalKSAreas,PhysicalKSAttr)),0)</f>
        <v>0</v>
      </c>
      <c r="R6" s="46"/>
      <c r="S6" s="21" t="n">
        <f aca="false">Q6+R6</f>
        <v>0</v>
      </c>
      <c r="T6" s="45"/>
      <c r="U6" s="45"/>
      <c r="V6" s="25" t="n">
        <f aca="true">IF(ISTEXT(T6),INDIRECT(LOOKUP(T6,SpiritualKSAreas,SpiritualKSAttr)),0)</f>
        <v>0</v>
      </c>
      <c r="W6" s="46"/>
      <c r="X6" s="27" t="n">
        <f aca="false">V6+W6</f>
        <v>0</v>
      </c>
      <c r="Y6" s="59"/>
      <c r="Z6" s="59"/>
      <c r="AA6" s="60"/>
      <c r="AB6" s="60"/>
      <c r="AC6" s="60"/>
      <c r="AD6" s="60"/>
      <c r="AE6" s="60"/>
      <c r="AF6" s="60"/>
      <c r="AG6" s="60"/>
      <c r="AH6" s="49" t="n">
        <f aca="false">(AA6+AB6+MAX(0,VLOOKUP(MAX(S3,N5)+F16+F17,A56:B68,2)))</f>
        <v>0</v>
      </c>
      <c r="AI6" s="49"/>
      <c r="AJ6" s="61" t="n">
        <f aca="false">(MAX(0,VLOOKUP(AA6,E56:F68,2)))</f>
        <v>0</v>
      </c>
      <c r="AK6" s="60"/>
      <c r="AL6" s="60"/>
      <c r="AM6" s="33"/>
      <c r="AN6" s="33"/>
      <c r="AO6" s="33"/>
      <c r="AP6" s="33"/>
      <c r="AQ6" s="35"/>
      <c r="AR6" s="51" t="n">
        <f aca="true">IF(ISTEXT(AM6),INDIRECT(LOOKUP(AM6,HekaKSAreas,HekaKSCat)),0)</f>
        <v>0</v>
      </c>
      <c r="AS6" s="51"/>
      <c r="AT6" s="51" t="n">
        <f aca="true">IF(ISTEXT(AM6),INDIRECT(LOOKUP(AM6,HekaKSAreas,HekaKSAttr)),0)</f>
        <v>0</v>
      </c>
      <c r="AU6" s="51"/>
      <c r="AV6" s="35" t="n">
        <f aca="true">IF(ISTEXT(AM6),INDIRECT(LOOKUP(AM6,HekaKSAreas,HekaKSTrait)),0)</f>
        <v>0</v>
      </c>
      <c r="AW6" s="36" t="n">
        <f aca="false">(AQ6+AR6+AT6+AV6)</f>
        <v>0</v>
      </c>
    </row>
    <row collapsed="false" customFormat="false" customHeight="false" hidden="false" ht="15.2" outlineLevel="0" r="7">
      <c r="A7" s="62" t="s">
        <v>40</v>
      </c>
      <c r="B7" s="62"/>
      <c r="C7" s="62"/>
      <c r="D7" s="62"/>
      <c r="E7" s="62"/>
      <c r="F7" s="62"/>
      <c r="G7" s="62"/>
      <c r="H7" s="62"/>
      <c r="I7" s="62"/>
      <c r="J7" s="63"/>
      <c r="K7" s="63"/>
      <c r="L7" s="64" t="n">
        <f aca="true">IF(ISTEXT(J7),INDIRECT(LOOKUP(J7,MentalKSAreas,MentalKSAttr)),0)</f>
        <v>0</v>
      </c>
      <c r="M7" s="46"/>
      <c r="N7" s="21" t="n">
        <f aca="false">L7+M7</f>
        <v>0</v>
      </c>
      <c r="O7" s="45"/>
      <c r="P7" s="45"/>
      <c r="Q7" s="27" t="n">
        <f aca="true">IF(ISTEXT(O7),INDIRECT(LOOKUP(O7,PhysicalKSAreas,PhysicalKSAttr)),0)</f>
        <v>0</v>
      </c>
      <c r="R7" s="46"/>
      <c r="S7" s="21" t="n">
        <f aca="false">Q7+R7</f>
        <v>0</v>
      </c>
      <c r="T7" s="45"/>
      <c r="U7" s="45"/>
      <c r="V7" s="25" t="n">
        <f aca="true">IF(ISTEXT(T7),INDIRECT(LOOKUP(T7,SpiritualKSAreas,SpiritualKSAttr)),0)</f>
        <v>0</v>
      </c>
      <c r="W7" s="46"/>
      <c r="X7" s="27" t="n">
        <f aca="false">V7+W7</f>
        <v>0</v>
      </c>
      <c r="Y7" s="65" t="s">
        <v>41</v>
      </c>
      <c r="Z7" s="65"/>
      <c r="AA7" s="66" t="s">
        <v>12</v>
      </c>
      <c r="AB7" s="66" t="s">
        <v>13</v>
      </c>
      <c r="AC7" s="66" t="s">
        <v>42</v>
      </c>
      <c r="AD7" s="66" t="s">
        <v>15</v>
      </c>
      <c r="AE7" s="66" t="s">
        <v>16</v>
      </c>
      <c r="AF7" s="66" t="s">
        <v>17</v>
      </c>
      <c r="AG7" s="66" t="s">
        <v>43</v>
      </c>
      <c r="AH7" s="66" t="s">
        <v>19</v>
      </c>
      <c r="AI7" s="66"/>
      <c r="AJ7" s="66" t="s">
        <v>20</v>
      </c>
      <c r="AK7" s="66" t="s">
        <v>21</v>
      </c>
      <c r="AL7" s="66"/>
      <c r="AM7" s="33"/>
      <c r="AN7" s="33"/>
      <c r="AO7" s="33"/>
      <c r="AP7" s="33"/>
      <c r="AQ7" s="35"/>
      <c r="AR7" s="51" t="n">
        <f aca="true">IF(ISTEXT(AM7),INDIRECT(LOOKUP(AM7,HekaKSAreas,HekaKSCat)),0)</f>
        <v>0</v>
      </c>
      <c r="AS7" s="51"/>
      <c r="AT7" s="51" t="n">
        <f aca="true">IF(ISTEXT(AM7),INDIRECT(LOOKUP(AM7,HekaKSAreas,HekaKSAttr)),0)</f>
        <v>0</v>
      </c>
      <c r="AU7" s="51"/>
      <c r="AV7" s="35" t="n">
        <f aca="true">IF(ISTEXT(AM7),INDIRECT(LOOKUP(AM7,HekaKSAreas,HekaKSTrait)),0)</f>
        <v>0</v>
      </c>
      <c r="AW7" s="36" t="n">
        <f aca="false">(AQ7+AR7+AT7+AV7)</f>
        <v>0</v>
      </c>
    </row>
    <row collapsed="false" customFormat="true" customHeight="false" hidden="false" ht="17.6" outlineLevel="0" r="8" s="76">
      <c r="A8" s="67" t="s">
        <v>44</v>
      </c>
      <c r="B8" s="68"/>
      <c r="C8" s="69" t="n">
        <f aca="false">(C10+C14)</f>
        <v>0</v>
      </c>
      <c r="D8" s="70" t="s">
        <v>45</v>
      </c>
      <c r="E8" s="70"/>
      <c r="F8" s="69" t="n">
        <f aca="false">(F10+F14)</f>
        <v>0</v>
      </c>
      <c r="G8" s="70" t="s">
        <v>46</v>
      </c>
      <c r="H8" s="70"/>
      <c r="I8" s="69" t="n">
        <f aca="false">(I10+I14)</f>
        <v>0</v>
      </c>
      <c r="J8" s="45"/>
      <c r="K8" s="45"/>
      <c r="L8" s="64" t="n">
        <f aca="true">IF(ISTEXT(J8),INDIRECT(LOOKUP(J8,MentalKSAreas,MentalKSAttr)),0)</f>
        <v>0</v>
      </c>
      <c r="M8" s="46"/>
      <c r="N8" s="21" t="n">
        <f aca="false">L8+M8</f>
        <v>0</v>
      </c>
      <c r="O8" s="45"/>
      <c r="P8" s="45"/>
      <c r="Q8" s="27" t="n">
        <f aca="true">IF(ISTEXT(O8),INDIRECT(LOOKUP(O8,PhysicalKSAreas,PhysicalKSAttr)),0)</f>
        <v>0</v>
      </c>
      <c r="R8" s="46"/>
      <c r="S8" s="21" t="n">
        <f aca="false">Q8+R8</f>
        <v>0</v>
      </c>
      <c r="T8" s="45"/>
      <c r="U8" s="45"/>
      <c r="V8" s="25" t="n">
        <f aca="true">IF(ISTEXT(T8),INDIRECT(LOOKUP(T8,SpiritualKSAreas,SpiritualKSAttr)),0)</f>
        <v>0</v>
      </c>
      <c r="W8" s="46"/>
      <c r="X8" s="27" t="n">
        <f aca="false">V8+W8</f>
        <v>0</v>
      </c>
      <c r="Y8" s="71"/>
      <c r="Z8" s="71"/>
      <c r="AA8" s="72"/>
      <c r="AB8" s="72"/>
      <c r="AC8" s="72"/>
      <c r="AD8" s="72"/>
      <c r="AE8" s="72"/>
      <c r="AF8" s="72"/>
      <c r="AG8" s="72"/>
      <c r="AH8" s="73" t="n">
        <f aca="false">(AA8+AB8+MAX(0,VLOOKUP(MAX(S3,N5)+F16+F17,A56:B68,2)))</f>
        <v>0</v>
      </c>
      <c r="AI8" s="73"/>
      <c r="AJ8" s="73" t="n">
        <f aca="false">(MAX(0,VLOOKUP(AA8,E56:F68,2)))</f>
        <v>0</v>
      </c>
      <c r="AK8" s="74"/>
      <c r="AL8" s="74"/>
      <c r="AM8" s="33"/>
      <c r="AN8" s="33"/>
      <c r="AO8" s="33"/>
      <c r="AP8" s="33"/>
      <c r="AQ8" s="75"/>
      <c r="AR8" s="51" t="n">
        <f aca="true">IF(ISTEXT(AM8),INDIRECT(LOOKUP(AM8,HekaKSAreas,HekaKSCat)),0)</f>
        <v>0</v>
      </c>
      <c r="AS8" s="51"/>
      <c r="AT8" s="51" t="n">
        <f aca="true">IF(ISTEXT(AM8),INDIRECT(LOOKUP(AM8,HekaKSAreas,HekaKSAttr)),0)</f>
        <v>0</v>
      </c>
      <c r="AU8" s="51"/>
      <c r="AV8" s="35" t="n">
        <f aca="true">IF(ISTEXT(AM8),INDIRECT(LOOKUP(AM8,HekaKSAreas,HekaKSTrait)),0)</f>
        <v>0</v>
      </c>
      <c r="AW8" s="36" t="n">
        <f aca="false">(AQ8+AR8+AT8+AV8)</f>
        <v>0</v>
      </c>
    </row>
    <row collapsed="false" customFormat="true" customHeight="false" hidden="false" ht="17.6" outlineLevel="0" r="9" s="76">
      <c r="A9" s="77" t="s">
        <v>47</v>
      </c>
      <c r="B9" s="78"/>
      <c r="C9" s="79" t="n">
        <f aca="false">FLOOR(C8*0.8,1)</f>
        <v>0</v>
      </c>
      <c r="D9" s="80" t="n">
        <f aca="false">FLOOR(F8*0.75,1)</f>
        <v>0</v>
      </c>
      <c r="E9" s="81" t="n">
        <f aca="false">FLOOR(F8*0.9,1)</f>
        <v>0</v>
      </c>
      <c r="F9" s="82" t="n">
        <f aca="false">FLOOR(F8*0.1,1)</f>
        <v>0</v>
      </c>
      <c r="G9" s="77" t="s">
        <v>47</v>
      </c>
      <c r="H9" s="78"/>
      <c r="I9" s="79" t="n">
        <f aca="false">FLOOR(I8*0.8,1)</f>
        <v>0</v>
      </c>
      <c r="J9" s="45"/>
      <c r="K9" s="45"/>
      <c r="L9" s="64" t="n">
        <f aca="true">IF(ISTEXT(J9),INDIRECT(LOOKUP(J9,MentalKSAreas,MentalKSAttr)),0)</f>
        <v>0</v>
      </c>
      <c r="M9" s="46"/>
      <c r="N9" s="21" t="n">
        <f aca="false">L9+M9</f>
        <v>0</v>
      </c>
      <c r="O9" s="45"/>
      <c r="P9" s="45"/>
      <c r="Q9" s="27" t="n">
        <f aca="true">IF(ISTEXT(O9),INDIRECT(LOOKUP(O9,PhysicalKSAreas,PhysicalKSAttr)),0)</f>
        <v>0</v>
      </c>
      <c r="R9" s="46"/>
      <c r="S9" s="21" t="n">
        <f aca="false">Q9+R9</f>
        <v>0</v>
      </c>
      <c r="T9" s="45"/>
      <c r="U9" s="45"/>
      <c r="V9" s="25" t="n">
        <f aca="true">IF(ISTEXT(T9),INDIRECT(LOOKUP(T9,SpiritualKSAreas,SpiritualKSAttr)),0)</f>
        <v>0</v>
      </c>
      <c r="W9" s="46"/>
      <c r="X9" s="27" t="n">
        <f aca="false">V9+W9</f>
        <v>0</v>
      </c>
      <c r="Y9" s="83"/>
      <c r="Z9" s="83"/>
      <c r="AA9" s="84"/>
      <c r="AB9" s="84"/>
      <c r="AC9" s="84"/>
      <c r="AD9" s="84"/>
      <c r="AE9" s="84"/>
      <c r="AF9" s="84"/>
      <c r="AG9" s="84"/>
      <c r="AH9" s="85" t="n">
        <f aca="false">(AA9+AB9+MAX(0,VLOOKUP(MAX(S3,N5)+F16+F17,A56:B68,2)))</f>
        <v>0</v>
      </c>
      <c r="AI9" s="85"/>
      <c r="AJ9" s="85" t="n">
        <f aca="false">(MAX(0,VLOOKUP(AA9,E56:F68,2)))</f>
        <v>0</v>
      </c>
      <c r="AK9" s="86"/>
      <c r="AL9" s="86"/>
      <c r="AM9" s="33"/>
      <c r="AN9" s="33"/>
      <c r="AO9" s="33"/>
      <c r="AP9" s="33"/>
      <c r="AQ9" s="75"/>
      <c r="AR9" s="51" t="n">
        <f aca="true">IF(ISTEXT(AM9),INDIRECT(LOOKUP(AM9,HekaKSAreas,HekaKSCat)),0)</f>
        <v>0</v>
      </c>
      <c r="AS9" s="51"/>
      <c r="AT9" s="51" t="n">
        <f aca="true">IF(ISTEXT(AM9),INDIRECT(LOOKUP(AM9,HekaKSAreas,HekaKSAttr)),0)</f>
        <v>0</v>
      </c>
      <c r="AU9" s="51"/>
      <c r="AV9" s="35" t="n">
        <f aca="true">IF(ISTEXT(AM9),INDIRECT(LOOKUP(AM9,HekaKSAreas,HekaKSTrait)),0)</f>
        <v>0</v>
      </c>
      <c r="AW9" s="36" t="n">
        <f aca="false">(AQ9+AR9+AT9+AV9)</f>
        <v>0</v>
      </c>
    </row>
    <row collapsed="false" customFormat="true" customHeight="false" hidden="false" ht="15.2" outlineLevel="0" r="10" s="91">
      <c r="A10" s="87" t="s">
        <v>48</v>
      </c>
      <c r="B10" s="87"/>
      <c r="C10" s="88" t="n">
        <f aca="false">(C11+C12+C13)</f>
        <v>0</v>
      </c>
      <c r="D10" s="87" t="s">
        <v>49</v>
      </c>
      <c r="E10" s="87"/>
      <c r="F10" s="89" t="n">
        <f aca="false">(F11+F12+F13)</f>
        <v>0</v>
      </c>
      <c r="G10" s="87" t="s">
        <v>50</v>
      </c>
      <c r="H10" s="87"/>
      <c r="I10" s="88" t="n">
        <f aca="false">(I11+I12+I13)</f>
        <v>0</v>
      </c>
      <c r="J10" s="45"/>
      <c r="K10" s="45"/>
      <c r="L10" s="64" t="n">
        <f aca="true">IF(ISTEXT(J10),INDIRECT(LOOKUP(J10,MentalKSAreas,MentalKSAttr)),0)</f>
        <v>0</v>
      </c>
      <c r="M10" s="46"/>
      <c r="N10" s="21" t="n">
        <f aca="false">L10+M10</f>
        <v>0</v>
      </c>
      <c r="O10" s="45"/>
      <c r="P10" s="45"/>
      <c r="Q10" s="27" t="n">
        <f aca="true">IF(ISTEXT(O10),INDIRECT(LOOKUP(O10,PhysicalKSAreas,PhysicalKSAttr)),0)</f>
        <v>0</v>
      </c>
      <c r="R10" s="46"/>
      <c r="S10" s="21" t="n">
        <f aca="false">Q10+R10</f>
        <v>0</v>
      </c>
      <c r="T10" s="45"/>
      <c r="U10" s="45"/>
      <c r="V10" s="25" t="n">
        <f aca="true">IF(ISTEXT(T10),INDIRECT(LOOKUP(T10,SpiritualKSAreas,SpiritualKSAttr)),0)</f>
        <v>0</v>
      </c>
      <c r="W10" s="46"/>
      <c r="X10" s="27" t="n">
        <f aca="false">V10+W10</f>
        <v>0</v>
      </c>
      <c r="Y10" s="47"/>
      <c r="Z10" s="47"/>
      <c r="AA10" s="48"/>
      <c r="AB10" s="48"/>
      <c r="AC10" s="48"/>
      <c r="AD10" s="48"/>
      <c r="AE10" s="48"/>
      <c r="AF10" s="48"/>
      <c r="AG10" s="48"/>
      <c r="AH10" s="90" t="n">
        <f aca="false">(AA10+AB10+MAX(0,VLOOKUP(MAX(S3,N5)+F16+F17,A56:B68,2)))</f>
        <v>0</v>
      </c>
      <c r="AI10" s="90"/>
      <c r="AJ10" s="85" t="n">
        <f aca="false">(MAX(0,VLOOKUP(AA10,E56:F68,2)))</f>
        <v>0</v>
      </c>
      <c r="AK10" s="48"/>
      <c r="AL10" s="48"/>
      <c r="AM10" s="33"/>
      <c r="AN10" s="33"/>
      <c r="AO10" s="33"/>
      <c r="AP10" s="33"/>
      <c r="AQ10" s="75"/>
      <c r="AR10" s="51" t="n">
        <f aca="true">IF(ISTEXT(AM10),INDIRECT(LOOKUP(AM10,HekaKSAreas,HekaKSCat)),0)</f>
        <v>0</v>
      </c>
      <c r="AS10" s="51"/>
      <c r="AT10" s="51" t="n">
        <f aca="true">IF(ISTEXT(AM10),INDIRECT(LOOKUP(AM10,HekaKSAreas,HekaKSAttr)),0)</f>
        <v>0</v>
      </c>
      <c r="AU10" s="51"/>
      <c r="AV10" s="35" t="n">
        <f aca="true">IF(ISTEXT(AM10),INDIRECT(LOOKUP(AM10,HekaKSAreas,HekaKSTrait)),0)</f>
        <v>0</v>
      </c>
      <c r="AW10" s="36" t="n">
        <f aca="false">(AQ10+AR10+AT10+AV10)</f>
        <v>0</v>
      </c>
    </row>
    <row collapsed="false" customFormat="false" customHeight="false" hidden="false" ht="12.9" outlineLevel="0" r="11">
      <c r="A11" s="92" t="s">
        <v>51</v>
      </c>
      <c r="B11" s="92"/>
      <c r="C11" s="93"/>
      <c r="D11" s="92" t="s">
        <v>52</v>
      </c>
      <c r="E11" s="92"/>
      <c r="F11" s="93"/>
      <c r="G11" s="92" t="s">
        <v>53</v>
      </c>
      <c r="H11" s="92"/>
      <c r="I11" s="93"/>
      <c r="J11" s="45"/>
      <c r="K11" s="45"/>
      <c r="L11" s="64" t="n">
        <f aca="true">IF(ISTEXT(J11),INDIRECT(LOOKUP(J11,MentalKSAreas,MentalKSAttr)),0)</f>
        <v>0</v>
      </c>
      <c r="M11" s="46"/>
      <c r="N11" s="21" t="n">
        <f aca="false">L11+M11</f>
        <v>0</v>
      </c>
      <c r="O11" s="45"/>
      <c r="P11" s="45"/>
      <c r="Q11" s="27" t="n">
        <f aca="true">IF(ISTEXT(O11),INDIRECT(LOOKUP(O11,PhysicalKSAreas,PhysicalKSAttr)),0)</f>
        <v>0</v>
      </c>
      <c r="R11" s="46"/>
      <c r="S11" s="21" t="n">
        <f aca="false">Q11+R11</f>
        <v>0</v>
      </c>
      <c r="T11" s="45"/>
      <c r="U11" s="45"/>
      <c r="V11" s="25" t="n">
        <f aca="true">IF(ISTEXT(T11),INDIRECT(LOOKUP(T11,SpiritualKSAreas,SpiritualKSAttr)),0)</f>
        <v>0</v>
      </c>
      <c r="W11" s="46"/>
      <c r="X11" s="27" t="n">
        <f aca="false">V11+W11</f>
        <v>0</v>
      </c>
      <c r="Y11" s="94"/>
      <c r="Z11" s="94"/>
      <c r="AA11" s="95"/>
      <c r="AB11" s="95"/>
      <c r="AC11" s="95"/>
      <c r="AD11" s="95"/>
      <c r="AE11" s="95"/>
      <c r="AF11" s="95"/>
      <c r="AG11" s="95"/>
      <c r="AH11" s="96" t="n">
        <f aca="false">(AA11+AB11+MAX(0,VLOOKUP(MAX(S3,N5)+F16+F17,A56:B68,2)))</f>
        <v>0</v>
      </c>
      <c r="AI11" s="96"/>
      <c r="AJ11" s="97" t="n">
        <f aca="false">(MAX(0,VLOOKUP(AA11,E56:F68,2)))</f>
        <v>0</v>
      </c>
      <c r="AK11" s="95"/>
      <c r="AL11" s="95"/>
      <c r="AM11" s="33"/>
      <c r="AN11" s="33"/>
      <c r="AO11" s="33"/>
      <c r="AP11" s="33"/>
      <c r="AQ11" s="35"/>
      <c r="AR11" s="51" t="n">
        <f aca="true">IF(ISTEXT(AM11),INDIRECT(LOOKUP(AM11,HekaKSAreas,HekaKSCat)),0)</f>
        <v>0</v>
      </c>
      <c r="AS11" s="51"/>
      <c r="AT11" s="51" t="n">
        <f aca="true">IF(ISTEXT(AM11),INDIRECT(LOOKUP(AM11,HekaKSAreas,HekaKSAttr)),0)</f>
        <v>0</v>
      </c>
      <c r="AU11" s="51"/>
      <c r="AV11" s="35" t="n">
        <f aca="true">IF(ISTEXT(AM11),INDIRECT(LOOKUP(AM11,HekaKSAreas,HekaKSTrait)),0)</f>
        <v>0</v>
      </c>
      <c r="AW11" s="36" t="n">
        <f aca="false">(AQ11+AR11+AT11+AV11)</f>
        <v>0</v>
      </c>
    </row>
    <row collapsed="false" customFormat="false" customHeight="false" hidden="false" ht="12.9" outlineLevel="0" r="12">
      <c r="A12" s="92" t="s">
        <v>54</v>
      </c>
      <c r="B12" s="92"/>
      <c r="C12" s="93"/>
      <c r="D12" s="92" t="s">
        <v>55</v>
      </c>
      <c r="E12" s="92"/>
      <c r="F12" s="93"/>
      <c r="G12" s="92" t="s">
        <v>56</v>
      </c>
      <c r="H12" s="92"/>
      <c r="I12" s="93"/>
      <c r="J12" s="45"/>
      <c r="K12" s="45"/>
      <c r="L12" s="64" t="n">
        <f aca="true">IF(ISTEXT(J12),INDIRECT(LOOKUP(J12,MentalKSAreas,MentalKSAttr)),0)</f>
        <v>0</v>
      </c>
      <c r="M12" s="46"/>
      <c r="N12" s="21" t="n">
        <f aca="false">L12+M12</f>
        <v>0</v>
      </c>
      <c r="O12" s="45"/>
      <c r="P12" s="45"/>
      <c r="Q12" s="27" t="n">
        <f aca="true">IF(ISTEXT(O12),INDIRECT(LOOKUP(O12,PhysicalKSAreas,PhysicalKSAttr)),0)</f>
        <v>0</v>
      </c>
      <c r="R12" s="46"/>
      <c r="S12" s="21" t="n">
        <f aca="false">Q12+R12</f>
        <v>0</v>
      </c>
      <c r="T12" s="45"/>
      <c r="U12" s="45"/>
      <c r="V12" s="25" t="n">
        <f aca="true">IF(ISTEXT(T12),INDIRECT(LOOKUP(T12,SpiritualKSAreas,SpiritualKSAttr)),0)</f>
        <v>0</v>
      </c>
      <c r="W12" s="46"/>
      <c r="X12" s="27" t="n">
        <f aca="false">V12+W12</f>
        <v>0</v>
      </c>
      <c r="Y12" s="98" t="s">
        <v>57</v>
      </c>
      <c r="Z12" s="98"/>
      <c r="AA12" s="99" t="s">
        <v>58</v>
      </c>
      <c r="AB12" s="100" t="s">
        <v>59</v>
      </c>
      <c r="AC12" s="100"/>
      <c r="AD12" s="100" t="s">
        <v>60</v>
      </c>
      <c r="AE12" s="100"/>
      <c r="AF12" s="99" t="s">
        <v>61</v>
      </c>
      <c r="AG12" s="99" t="s">
        <v>62</v>
      </c>
      <c r="AH12" s="100" t="s">
        <v>63</v>
      </c>
      <c r="AI12" s="100"/>
      <c r="AJ12" s="100" t="s">
        <v>64</v>
      </c>
      <c r="AK12" s="100"/>
      <c r="AL12" s="101" t="s">
        <v>65</v>
      </c>
      <c r="AM12" s="102"/>
      <c r="AN12" s="102"/>
      <c r="AO12" s="102"/>
      <c r="AP12" s="102"/>
      <c r="AQ12" s="35"/>
      <c r="AR12" s="51" t="n">
        <f aca="true">IF(ISTEXT(AM12),INDIRECT(LOOKUP(AM12,HekaKSAreas,HekaKSCat)),0)</f>
        <v>0</v>
      </c>
      <c r="AS12" s="51"/>
      <c r="AT12" s="51" t="n">
        <f aca="true">IF(ISTEXT(AM12),INDIRECT(LOOKUP(AM12,HekaKSAreas,HekaKSAttr)),0)</f>
        <v>0</v>
      </c>
      <c r="AU12" s="51"/>
      <c r="AV12" s="35" t="n">
        <f aca="true">IF(ISTEXT(AM12),INDIRECT(LOOKUP(AM12,HekaKSAreas,HekaKSTrait)),0)</f>
        <v>0</v>
      </c>
      <c r="AW12" s="36" t="n">
        <f aca="false">(AQ12+AR12+AT12+AV12)</f>
        <v>0</v>
      </c>
    </row>
    <row collapsed="false" customFormat="false" customHeight="false" hidden="false" ht="12.9" outlineLevel="0" r="13">
      <c r="A13" s="92" t="s">
        <v>66</v>
      </c>
      <c r="B13" s="92"/>
      <c r="C13" s="93"/>
      <c r="D13" s="92" t="s">
        <v>67</v>
      </c>
      <c r="E13" s="92"/>
      <c r="F13" s="93"/>
      <c r="G13" s="92" t="s">
        <v>68</v>
      </c>
      <c r="H13" s="92"/>
      <c r="I13" s="93"/>
      <c r="J13" s="45"/>
      <c r="K13" s="45"/>
      <c r="L13" s="64" t="n">
        <f aca="true">IF(ISTEXT(J13),INDIRECT(LOOKUP(J13,MentalKSAreas,MentalKSAttr)),0)</f>
        <v>0</v>
      </c>
      <c r="M13" s="46"/>
      <c r="N13" s="21" t="n">
        <f aca="false">L13+M13</f>
        <v>0</v>
      </c>
      <c r="O13" s="45"/>
      <c r="P13" s="45"/>
      <c r="Q13" s="27" t="n">
        <f aca="true">IF(ISTEXT(O13),INDIRECT(LOOKUP(O13,PhysicalKSAreas,PhysicalKSAttr)),0)</f>
        <v>0</v>
      </c>
      <c r="R13" s="46"/>
      <c r="S13" s="21" t="n">
        <f aca="false">Q13+R13</f>
        <v>0</v>
      </c>
      <c r="T13" s="45"/>
      <c r="U13" s="45"/>
      <c r="V13" s="25" t="n">
        <f aca="true">IF(ISTEXT(T13),INDIRECT(LOOKUP(T13,SpiritualKSAreas,SpiritualKSAttr)),0)</f>
        <v>0</v>
      </c>
      <c r="W13" s="46"/>
      <c r="X13" s="27" t="n">
        <f aca="false">V13+W13</f>
        <v>0</v>
      </c>
      <c r="Y13" s="103" t="s">
        <v>69</v>
      </c>
      <c r="Z13" s="10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104"/>
      <c r="AM13" s="102"/>
      <c r="AN13" s="102"/>
      <c r="AO13" s="102"/>
      <c r="AP13" s="102"/>
      <c r="AQ13" s="35"/>
      <c r="AR13" s="51" t="n">
        <f aca="true">IF(ISTEXT(AM13),INDIRECT(LOOKUP(AM13,HekaKSAreas,HekaKSCat)),0)</f>
        <v>0</v>
      </c>
      <c r="AS13" s="51"/>
      <c r="AT13" s="51" t="n">
        <f aca="true">IF(ISTEXT(AM13),INDIRECT(LOOKUP(AM13,HekaKSAreas,HekaKSAttr)),0)</f>
        <v>0</v>
      </c>
      <c r="AU13" s="51"/>
      <c r="AV13" s="35" t="n">
        <f aca="true">IF(ISTEXT(AM13),INDIRECT(LOOKUP(AM13,HekaKSAreas,HekaKSTrait)),0)</f>
        <v>0</v>
      </c>
      <c r="AW13" s="36" t="n">
        <f aca="false">(AQ13+AR13+AT13+AV13)</f>
        <v>0</v>
      </c>
    </row>
    <row collapsed="false" customFormat="true" customHeight="false" hidden="false" ht="15.2" outlineLevel="0" r="14" s="91">
      <c r="A14" s="87" t="s">
        <v>70</v>
      </c>
      <c r="B14" s="87"/>
      <c r="C14" s="88" t="n">
        <f aca="false">(C15+C16+C17)</f>
        <v>0</v>
      </c>
      <c r="D14" s="87" t="s">
        <v>71</v>
      </c>
      <c r="E14" s="87"/>
      <c r="F14" s="89" t="n">
        <f aca="false">(F15+F16+F17)</f>
        <v>0</v>
      </c>
      <c r="G14" s="87" t="s">
        <v>72</v>
      </c>
      <c r="H14" s="87"/>
      <c r="I14" s="88" t="n">
        <f aca="false">(I15+I16+I17)</f>
        <v>0</v>
      </c>
      <c r="J14" s="45"/>
      <c r="K14" s="45"/>
      <c r="L14" s="64" t="n">
        <f aca="true">IF(ISTEXT(J14),INDIRECT(LOOKUP(J14,MentalKSAreas,MentalKSAttr)),0)</f>
        <v>0</v>
      </c>
      <c r="M14" s="46"/>
      <c r="N14" s="21" t="n">
        <f aca="false">L14+M14</f>
        <v>0</v>
      </c>
      <c r="O14" s="45"/>
      <c r="P14" s="45"/>
      <c r="Q14" s="27" t="n">
        <f aca="true">IF(ISTEXT(O14),INDIRECT(LOOKUP(O14,PhysicalKSAreas,PhysicalKSAttr)),0)</f>
        <v>0</v>
      </c>
      <c r="R14" s="46"/>
      <c r="S14" s="21" t="n">
        <f aca="false">Q14+R14</f>
        <v>0</v>
      </c>
      <c r="T14" s="45"/>
      <c r="U14" s="45"/>
      <c r="V14" s="25" t="n">
        <f aca="true">IF(ISTEXT(T14),INDIRECT(LOOKUP(T14,SpiritualKSAreas,SpiritualKSAttr)),0)</f>
        <v>0</v>
      </c>
      <c r="W14" s="46"/>
      <c r="X14" s="27" t="n">
        <f aca="false">V14+W14</f>
        <v>0</v>
      </c>
      <c r="Y14" s="105" t="s">
        <v>73</v>
      </c>
      <c r="Z14" s="105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106"/>
      <c r="AM14" s="102"/>
      <c r="AN14" s="102"/>
      <c r="AO14" s="102"/>
      <c r="AP14" s="102"/>
      <c r="AQ14" s="75"/>
      <c r="AR14" s="51" t="n">
        <f aca="true">IF(ISTEXT(AM14),INDIRECT(LOOKUP(AM14,HekaKSAreas,HekaKSCat)),0)</f>
        <v>0</v>
      </c>
      <c r="AS14" s="51"/>
      <c r="AT14" s="51" t="n">
        <f aca="true">IF(ISTEXT(AM14),INDIRECT(LOOKUP(AM14,HekaKSAreas,HekaKSAttr)),0)</f>
        <v>0</v>
      </c>
      <c r="AU14" s="51"/>
      <c r="AV14" s="35" t="n">
        <f aca="true">IF(ISTEXT(AM14),INDIRECT(LOOKUP(AM14,HekaKSAreas,HekaKSTrait)),0)</f>
        <v>0</v>
      </c>
      <c r="AW14" s="36" t="n">
        <f aca="false">(AQ14+AR14+AT14+AV14)</f>
        <v>0</v>
      </c>
    </row>
    <row collapsed="false" customFormat="false" customHeight="false" hidden="false" ht="12.9" outlineLevel="0" r="15">
      <c r="A15" s="92" t="s">
        <v>74</v>
      </c>
      <c r="B15" s="92"/>
      <c r="C15" s="93"/>
      <c r="D15" s="92" t="s">
        <v>75</v>
      </c>
      <c r="E15" s="92"/>
      <c r="F15" s="93"/>
      <c r="G15" s="92" t="s">
        <v>76</v>
      </c>
      <c r="H15" s="92"/>
      <c r="I15" s="93"/>
      <c r="J15" s="45"/>
      <c r="K15" s="45"/>
      <c r="L15" s="64" t="n">
        <f aca="true">IF(ISTEXT(J15),INDIRECT(LOOKUP(J15,MentalKSAreas,MentalKSAttr)),0)</f>
        <v>0</v>
      </c>
      <c r="M15" s="46"/>
      <c r="N15" s="21" t="n">
        <f aca="false">L15+M15</f>
        <v>0</v>
      </c>
      <c r="O15" s="45"/>
      <c r="P15" s="45"/>
      <c r="Q15" s="27" t="n">
        <f aca="true">IF(ISTEXT(O15),INDIRECT(LOOKUP(O15,PhysicalKSAreas,PhysicalKSAttr)),0)</f>
        <v>0</v>
      </c>
      <c r="R15" s="46"/>
      <c r="S15" s="21" t="n">
        <f aca="false">Q15+R15</f>
        <v>0</v>
      </c>
      <c r="T15" s="45"/>
      <c r="U15" s="45"/>
      <c r="V15" s="25" t="n">
        <f aca="true">IF(ISTEXT(T15),INDIRECT(LOOKUP(T15,SpiritualKSAreas,SpiritualKSAttr)),0)</f>
        <v>0</v>
      </c>
      <c r="W15" s="46"/>
      <c r="X15" s="27" t="n">
        <f aca="false">V15+W15</f>
        <v>0</v>
      </c>
      <c r="Y15" s="105" t="s">
        <v>77</v>
      </c>
      <c r="Z15" s="105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106"/>
      <c r="AM15" s="102"/>
      <c r="AN15" s="102"/>
      <c r="AO15" s="102"/>
      <c r="AP15" s="102"/>
      <c r="AQ15" s="35"/>
      <c r="AR15" s="51" t="n">
        <f aca="true">IF(ISTEXT(AM15),INDIRECT(LOOKUP(AM15,HekaKSAreas,HekaKSCat)),0)</f>
        <v>0</v>
      </c>
      <c r="AS15" s="51"/>
      <c r="AT15" s="51" t="n">
        <f aca="true">IF(ISTEXT(AM15),INDIRECT(LOOKUP(AM15,HekaKSAreas,HekaKSAttr)),0)</f>
        <v>0</v>
      </c>
      <c r="AU15" s="51"/>
      <c r="AV15" s="35" t="n">
        <f aca="true">IF(ISTEXT(AM15),INDIRECT(LOOKUP(AM15,HekaKSAreas,HekaKSTrait)),0)</f>
        <v>0</v>
      </c>
      <c r="AW15" s="36" t="n">
        <f aca="false">(AQ15+AR15+AT15+AV15)</f>
        <v>0</v>
      </c>
    </row>
    <row collapsed="false" customFormat="false" customHeight="false" hidden="false" ht="12.9" outlineLevel="0" r="16">
      <c r="A16" s="92" t="s">
        <v>78</v>
      </c>
      <c r="B16" s="92"/>
      <c r="C16" s="93"/>
      <c r="D16" s="92" t="s">
        <v>79</v>
      </c>
      <c r="E16" s="92"/>
      <c r="F16" s="93"/>
      <c r="G16" s="92" t="s">
        <v>80</v>
      </c>
      <c r="H16" s="92"/>
      <c r="I16" s="93"/>
      <c r="J16" s="45"/>
      <c r="K16" s="45"/>
      <c r="L16" s="64" t="n">
        <f aca="true">IF(ISTEXT(J16),INDIRECT(LOOKUP(J16,MentalKSAreas,MentalKSAttr)),0)</f>
        <v>0</v>
      </c>
      <c r="M16" s="46"/>
      <c r="N16" s="21" t="n">
        <f aca="false">L16+M16</f>
        <v>0</v>
      </c>
      <c r="O16" s="45"/>
      <c r="P16" s="45"/>
      <c r="Q16" s="27" t="n">
        <f aca="true">IF(ISTEXT(O16),INDIRECT(LOOKUP(O16,PhysicalKSAreas,PhysicalKSAttr)),0)</f>
        <v>0</v>
      </c>
      <c r="R16" s="46"/>
      <c r="S16" s="21" t="n">
        <f aca="false">Q16+R16</f>
        <v>0</v>
      </c>
      <c r="T16" s="45"/>
      <c r="U16" s="45"/>
      <c r="V16" s="25" t="n">
        <f aca="true">IF(ISTEXT(T16),INDIRECT(LOOKUP(T16,SpiritualKSAreas,SpiritualKSAttr)),0)</f>
        <v>0</v>
      </c>
      <c r="W16" s="46"/>
      <c r="X16" s="27" t="n">
        <f aca="false">V16+W16</f>
        <v>0</v>
      </c>
      <c r="Y16" s="105" t="s">
        <v>81</v>
      </c>
      <c r="Z16" s="105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106"/>
      <c r="AM16" s="102"/>
      <c r="AN16" s="102"/>
      <c r="AO16" s="102"/>
      <c r="AP16" s="102"/>
      <c r="AQ16" s="35"/>
      <c r="AR16" s="51" t="n">
        <f aca="true">IF(ISTEXT(AM16),INDIRECT(LOOKUP(AM16,HekaKSAreas,HekaKSCat)),0)</f>
        <v>0</v>
      </c>
      <c r="AS16" s="51"/>
      <c r="AT16" s="51" t="n">
        <f aca="true">IF(ISTEXT(AM16),INDIRECT(LOOKUP(AM16,HekaKSAreas,HekaKSAttr)),0)</f>
        <v>0</v>
      </c>
      <c r="AU16" s="51"/>
      <c r="AV16" s="35" t="n">
        <f aca="true">IF(ISTEXT(AM16),INDIRECT(LOOKUP(AM16,HekaKSAreas,HekaKSTrait)),0)</f>
        <v>0</v>
      </c>
      <c r="AW16" s="36" t="n">
        <f aca="false">(AQ16+AR16+AT16+AV16)</f>
        <v>0</v>
      </c>
    </row>
    <row collapsed="false" customFormat="false" customHeight="false" hidden="false" ht="12.9" outlineLevel="0" r="17">
      <c r="A17" s="92" t="s">
        <v>82</v>
      </c>
      <c r="B17" s="92"/>
      <c r="C17" s="93"/>
      <c r="D17" s="92" t="s">
        <v>83</v>
      </c>
      <c r="E17" s="92"/>
      <c r="F17" s="93"/>
      <c r="G17" s="92" t="s">
        <v>84</v>
      </c>
      <c r="H17" s="92"/>
      <c r="I17" s="93"/>
      <c r="J17" s="45"/>
      <c r="K17" s="45"/>
      <c r="L17" s="64" t="n">
        <f aca="true">IF(ISTEXT(J17),INDIRECT(LOOKUP(J17,MentalKSAreas,MentalKSAttr)),0)</f>
        <v>0</v>
      </c>
      <c r="M17" s="46"/>
      <c r="N17" s="21" t="n">
        <f aca="false">L17+M17</f>
        <v>0</v>
      </c>
      <c r="O17" s="45"/>
      <c r="P17" s="45"/>
      <c r="Q17" s="27" t="n">
        <f aca="true">IF(ISTEXT(O17),INDIRECT(LOOKUP(O17,PhysicalKSAreas,PhysicalKSAttr)),0)</f>
        <v>0</v>
      </c>
      <c r="R17" s="46"/>
      <c r="S17" s="21" t="n">
        <f aca="false">Q17+R17</f>
        <v>0</v>
      </c>
      <c r="T17" s="45"/>
      <c r="U17" s="45"/>
      <c r="V17" s="25" t="n">
        <f aca="true">IF(ISTEXT(T17),INDIRECT(LOOKUP(T17,SpiritualKSAreas,SpiritualKSAttr)),0)</f>
        <v>0</v>
      </c>
      <c r="W17" s="46"/>
      <c r="X17" s="27" t="n">
        <f aca="false">V17+W17</f>
        <v>0</v>
      </c>
      <c r="Y17" s="105" t="s">
        <v>85</v>
      </c>
      <c r="Z17" s="105"/>
      <c r="AA17" s="42" t="n">
        <f aca="false">FLOOR((AA13+AA14+AA15+AA16)/4,1)</f>
        <v>0</v>
      </c>
      <c r="AB17" s="42" t="n">
        <f aca="false">FLOOR((AB13+AB14+AB15+AB16)/4,1)</f>
        <v>0</v>
      </c>
      <c r="AC17" s="42"/>
      <c r="AD17" s="42" t="n">
        <f aca="false">FLOOR((AD13+AD14+AD15+AD16)/4,1)</f>
        <v>0</v>
      </c>
      <c r="AE17" s="42"/>
      <c r="AF17" s="42" t="n">
        <f aca="false">FLOOR((AF13+AF14+AF15+AF16)/4,1)</f>
        <v>0</v>
      </c>
      <c r="AG17" s="42" t="n">
        <f aca="false">FLOOR((AG13+AG14+AG15+AG16)/4,1)</f>
        <v>0</v>
      </c>
      <c r="AH17" s="42" t="n">
        <f aca="false">FLOOR((AH13+AH14+AH15+AH16)/4,1)</f>
        <v>0</v>
      </c>
      <c r="AI17" s="42"/>
      <c r="AJ17" s="42" t="n">
        <f aca="false">FLOOR((AJ13+AJ14+AJ15+AJ16)/4,1)</f>
        <v>0</v>
      </c>
      <c r="AK17" s="42"/>
      <c r="AL17" s="107" t="n">
        <f aca="false">FLOOR((AL13+AL14+AL15+AL16)/4,1)</f>
        <v>0</v>
      </c>
      <c r="AM17" s="102"/>
      <c r="AN17" s="102"/>
      <c r="AO17" s="102"/>
      <c r="AP17" s="102"/>
      <c r="AQ17" s="35"/>
      <c r="AR17" s="51" t="n">
        <f aca="true">IF(ISTEXT(AM17),INDIRECT(LOOKUP(AM17,HekaKSAreas,HekaKSCat)),0)</f>
        <v>0</v>
      </c>
      <c r="AS17" s="51"/>
      <c r="AT17" s="51" t="n">
        <f aca="true">IF(ISTEXT(AM17),INDIRECT(LOOKUP(AM17,HekaKSAreas,HekaKSAttr)),0)</f>
        <v>0</v>
      </c>
      <c r="AU17" s="51"/>
      <c r="AV17" s="35" t="n">
        <f aca="true">IF(ISTEXT(AM17),INDIRECT(LOOKUP(AM17,HekaKSAreas,HekaKSTrait)),0)</f>
        <v>0</v>
      </c>
      <c r="AW17" s="36" t="n">
        <f aca="false">(AQ17+AR17+AT17+AV17)</f>
        <v>0</v>
      </c>
    </row>
    <row collapsed="false" customFormat="false" customHeight="false" hidden="false" ht="15.3" outlineLevel="0" r="18">
      <c r="A18" s="108"/>
      <c r="B18" s="108"/>
      <c r="C18" s="109"/>
      <c r="D18" s="108"/>
      <c r="E18" s="108"/>
      <c r="F18" s="109"/>
      <c r="G18" s="108"/>
      <c r="H18" s="108"/>
      <c r="I18" s="109"/>
      <c r="J18" s="45"/>
      <c r="K18" s="45"/>
      <c r="L18" s="64" t="n">
        <f aca="true">IF(ISTEXT(J18),INDIRECT(LOOKUP(J18,MentalKSAreas,MentalKSAttr)),0)</f>
        <v>0</v>
      </c>
      <c r="M18" s="46"/>
      <c r="N18" s="21" t="n">
        <f aca="false">L18+M18</f>
        <v>0</v>
      </c>
      <c r="O18" s="45"/>
      <c r="P18" s="45"/>
      <c r="Q18" s="27" t="n">
        <f aca="true">IF(ISTEXT(O18),INDIRECT(LOOKUP(O18,PhysicalKSAreas,PhysicalKSAttr)),0)</f>
        <v>0</v>
      </c>
      <c r="R18" s="46"/>
      <c r="S18" s="21" t="n">
        <f aca="false">Q18+R18</f>
        <v>0</v>
      </c>
      <c r="T18" s="45"/>
      <c r="U18" s="45"/>
      <c r="V18" s="25" t="n">
        <f aca="true">IF(ISTEXT(T18),INDIRECT(LOOKUP(T18,SpiritualKSAreas,SpiritualKSAttr)),0)</f>
        <v>0</v>
      </c>
      <c r="W18" s="46"/>
      <c r="X18" s="27" t="n">
        <f aca="false">V18+W18</f>
        <v>0</v>
      </c>
      <c r="Y18" s="4" t="s">
        <v>86</v>
      </c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102"/>
      <c r="AN18" s="102"/>
      <c r="AO18" s="102"/>
      <c r="AP18" s="102"/>
      <c r="AQ18" s="35"/>
      <c r="AR18" s="51" t="n">
        <f aca="true">IF(ISTEXT(AM18),INDIRECT(LOOKUP(AM18,HekaKSAreas,HekaKSCat)),0)</f>
        <v>0</v>
      </c>
      <c r="AS18" s="51"/>
      <c r="AT18" s="51" t="n">
        <f aca="true">IF(ISTEXT(AM18),INDIRECT(LOOKUP(AM18,HekaKSAreas,HekaKSAttr)),0)</f>
        <v>0</v>
      </c>
      <c r="AU18" s="51"/>
      <c r="AV18" s="35" t="n">
        <f aca="true">IF(ISTEXT(AM18),INDIRECT(LOOKUP(AM18,HekaKSAreas,HekaKSTrait)),0)</f>
        <v>0</v>
      </c>
      <c r="AW18" s="36" t="n">
        <f aca="false">(AQ18+AR18+AT18+AV18)</f>
        <v>0</v>
      </c>
    </row>
    <row collapsed="false" customFormat="false" customHeight="false" hidden="false" ht="15.2" outlineLevel="0" r="19">
      <c r="A19" s="4" t="s">
        <v>87</v>
      </c>
      <c r="B19" s="4"/>
      <c r="C19" s="4"/>
      <c r="D19" s="4"/>
      <c r="E19" s="4"/>
      <c r="F19" s="4"/>
      <c r="G19" s="4"/>
      <c r="H19" s="4"/>
      <c r="I19" s="4"/>
      <c r="J19" s="45"/>
      <c r="K19" s="45"/>
      <c r="L19" s="64" t="n">
        <f aca="true">IF(ISTEXT(J19),INDIRECT(LOOKUP(J19,MentalKSAreas,MentalKSAttr)),0)</f>
        <v>0</v>
      </c>
      <c r="M19" s="46"/>
      <c r="N19" s="21" t="n">
        <f aca="false">L19+M19</f>
        <v>0</v>
      </c>
      <c r="O19" s="45"/>
      <c r="P19" s="45"/>
      <c r="Q19" s="27" t="n">
        <f aca="true">IF(ISTEXT(O19),INDIRECT(LOOKUP(O19,PhysicalKSAreas,PhysicalKSAttr)),0)</f>
        <v>0</v>
      </c>
      <c r="R19" s="46"/>
      <c r="S19" s="21" t="n">
        <f aca="false">Q19+R19</f>
        <v>0</v>
      </c>
      <c r="T19" s="45"/>
      <c r="U19" s="45"/>
      <c r="V19" s="25" t="n">
        <f aca="true">IF(ISTEXT(T19),INDIRECT(LOOKUP(T19,SpiritualKSAreas,SpiritualKSAttr)),0)</f>
        <v>0</v>
      </c>
      <c r="W19" s="46"/>
      <c r="X19" s="27" t="n">
        <f aca="false">V19+W19</f>
        <v>0</v>
      </c>
      <c r="Y19" s="110"/>
      <c r="Z19" s="110"/>
      <c r="AA19" s="110"/>
      <c r="AB19" s="111"/>
      <c r="AC19" s="111"/>
      <c r="AD19" s="111"/>
      <c r="AE19" s="111"/>
      <c r="AF19" s="111"/>
      <c r="AG19" s="112"/>
      <c r="AH19" s="112"/>
      <c r="AI19" s="112"/>
      <c r="AJ19" s="112"/>
      <c r="AK19" s="112"/>
      <c r="AL19" s="112"/>
      <c r="AM19" s="102"/>
      <c r="AN19" s="102"/>
      <c r="AO19" s="102"/>
      <c r="AP19" s="102"/>
      <c r="AQ19" s="35"/>
      <c r="AR19" s="51" t="n">
        <f aca="true">IF(ISTEXT(AM19),INDIRECT(LOOKUP(AM19,HekaKSAreas,HekaKSCat)),0)</f>
        <v>0</v>
      </c>
      <c r="AS19" s="51"/>
      <c r="AT19" s="51" t="n">
        <f aca="true">IF(ISTEXT(AM19),INDIRECT(LOOKUP(AM19,HekaKSAreas,HekaKSAttr)),0)</f>
        <v>0</v>
      </c>
      <c r="AU19" s="51"/>
      <c r="AV19" s="35" t="n">
        <f aca="true">IF(ISTEXT(AM19),INDIRECT(LOOKUP(AM19,HekaKSAreas,HekaKSTrait)),0)</f>
        <v>0</v>
      </c>
      <c r="AW19" s="36" t="n">
        <f aca="false">(AQ19+AR19+AT19+AV19)</f>
        <v>0</v>
      </c>
    </row>
    <row collapsed="false" customFormat="false" customHeight="false" hidden="false" ht="15.2" outlineLevel="0" r="20">
      <c r="A20" s="113" t="s">
        <v>88</v>
      </c>
      <c r="B20" s="113"/>
      <c r="C20" s="113"/>
      <c r="D20" s="113" t="s">
        <v>89</v>
      </c>
      <c r="E20" s="113"/>
      <c r="F20" s="113"/>
      <c r="G20" s="113" t="s">
        <v>90</v>
      </c>
      <c r="H20" s="113"/>
      <c r="I20" s="113"/>
      <c r="J20" s="45"/>
      <c r="K20" s="45"/>
      <c r="L20" s="64" t="n">
        <f aca="true">IF(ISTEXT(J20),INDIRECT(LOOKUP(J20,MentalKSAreas,MentalKSAttr)),0)</f>
        <v>0</v>
      </c>
      <c r="M20" s="46"/>
      <c r="N20" s="21" t="n">
        <f aca="false">L20+M20</f>
        <v>0</v>
      </c>
      <c r="O20" s="45"/>
      <c r="P20" s="45"/>
      <c r="Q20" s="27" t="n">
        <f aca="true">IF(ISTEXT(O20),INDIRECT(LOOKUP(O20,PhysicalKSAreas,PhysicalKSAttr)),0)</f>
        <v>0</v>
      </c>
      <c r="R20" s="46"/>
      <c r="S20" s="21" t="n">
        <f aca="false">Q20+R20</f>
        <v>0</v>
      </c>
      <c r="T20" s="45"/>
      <c r="U20" s="45"/>
      <c r="V20" s="25" t="n">
        <f aca="true">IF(ISTEXT(T20),INDIRECT(LOOKUP(T20,SpiritualKSAreas,SpiritualKSAttr)),0)</f>
        <v>0</v>
      </c>
      <c r="W20" s="46"/>
      <c r="X20" s="27" t="n">
        <f aca="false">V20+W20</f>
        <v>0</v>
      </c>
      <c r="Y20" s="110"/>
      <c r="Z20" s="110"/>
      <c r="AA20" s="110"/>
      <c r="AB20" s="111"/>
      <c r="AC20" s="111"/>
      <c r="AD20" s="111"/>
      <c r="AE20" s="111"/>
      <c r="AF20" s="111"/>
      <c r="AG20" s="112"/>
      <c r="AH20" s="112"/>
      <c r="AI20" s="112"/>
      <c r="AJ20" s="112"/>
      <c r="AK20" s="112"/>
      <c r="AL20" s="112"/>
      <c r="AM20" s="102"/>
      <c r="AN20" s="102"/>
      <c r="AO20" s="102"/>
      <c r="AP20" s="102"/>
      <c r="AQ20" s="35"/>
      <c r="AR20" s="51" t="n">
        <f aca="true">IF(ISTEXT(AM20),INDIRECT(LOOKUP(AM20,HekaKSAreas,HekaKSCat)),0)</f>
        <v>0</v>
      </c>
      <c r="AS20" s="51"/>
      <c r="AT20" s="51" t="n">
        <f aca="true">IF(ISTEXT(AM20),INDIRECT(LOOKUP(AM20,HekaKSAreas,HekaKSAttr)),0)</f>
        <v>0</v>
      </c>
      <c r="AU20" s="51"/>
      <c r="AV20" s="35" t="n">
        <f aca="true">IF(ISTEXT(AM20),INDIRECT(LOOKUP(AM20,HekaKSAreas,HekaKSTrait)),0)</f>
        <v>0</v>
      </c>
      <c r="AW20" s="36" t="n">
        <f aca="false">(AQ20+AR20+AT20+AV20)</f>
        <v>0</v>
      </c>
    </row>
    <row collapsed="false" customFormat="true" customHeight="false" hidden="false" ht="12.9" outlineLevel="0" r="21" s="119">
      <c r="A21" s="114"/>
      <c r="B21" s="115"/>
      <c r="C21" s="116"/>
      <c r="D21" s="117"/>
      <c r="E21" s="117"/>
      <c r="F21" s="117"/>
      <c r="G21" s="114"/>
      <c r="H21" s="115"/>
      <c r="I21" s="116"/>
      <c r="J21" s="45"/>
      <c r="K21" s="45"/>
      <c r="L21" s="64" t="n">
        <f aca="true">IF(ISTEXT(J21),INDIRECT(LOOKUP(J21,MentalKSAreas,MentalKSAttr)),0)</f>
        <v>0</v>
      </c>
      <c r="M21" s="46"/>
      <c r="N21" s="21" t="n">
        <f aca="false">L21+M21</f>
        <v>0</v>
      </c>
      <c r="O21" s="45"/>
      <c r="P21" s="45"/>
      <c r="Q21" s="27" t="n">
        <f aca="true">IF(ISTEXT(O21),INDIRECT(LOOKUP(O21,PhysicalKSAreas,PhysicalKSAttr)),0)</f>
        <v>0</v>
      </c>
      <c r="R21" s="46"/>
      <c r="S21" s="21" t="n">
        <f aca="false">Q21+R21</f>
        <v>0</v>
      </c>
      <c r="T21" s="45"/>
      <c r="U21" s="45"/>
      <c r="V21" s="25" t="n">
        <f aca="true">IF(ISTEXT(T21),INDIRECT(LOOKUP(T21,SpiritualKSAreas,SpiritualKSAttr)),0)</f>
        <v>0</v>
      </c>
      <c r="W21" s="46"/>
      <c r="X21" s="27" t="n">
        <f aca="false">V21+W21</f>
        <v>0</v>
      </c>
      <c r="Y21" s="110"/>
      <c r="Z21" s="110"/>
      <c r="AA21" s="110"/>
      <c r="AB21" s="111"/>
      <c r="AC21" s="111"/>
      <c r="AD21" s="111"/>
      <c r="AE21" s="111"/>
      <c r="AF21" s="111"/>
      <c r="AG21" s="112"/>
      <c r="AH21" s="112"/>
      <c r="AI21" s="112"/>
      <c r="AJ21" s="112"/>
      <c r="AK21" s="112"/>
      <c r="AL21" s="112"/>
      <c r="AM21" s="102"/>
      <c r="AN21" s="102"/>
      <c r="AO21" s="102"/>
      <c r="AP21" s="102"/>
      <c r="AQ21" s="118"/>
      <c r="AR21" s="51" t="n">
        <f aca="true">IF(ISTEXT(AM21),INDIRECT(LOOKUP(AM21,HekaKSAreas,HekaKSCat)),0)</f>
        <v>0</v>
      </c>
      <c r="AS21" s="51"/>
      <c r="AT21" s="51" t="n">
        <f aca="true">IF(ISTEXT(AM21),INDIRECT(LOOKUP(AM21,HekaKSAreas,HekaKSAttr)),0)</f>
        <v>0</v>
      </c>
      <c r="AU21" s="51"/>
      <c r="AV21" s="35" t="n">
        <f aca="true">IF(ISTEXT(AM21),INDIRECT(LOOKUP(AM21,HekaKSAreas,HekaKSTrait)),0)</f>
        <v>0</v>
      </c>
      <c r="AW21" s="36" t="n">
        <f aca="false">(AQ21+AR21+AT21+AV21)</f>
        <v>0</v>
      </c>
    </row>
    <row collapsed="false" customFormat="false" customHeight="false" hidden="false" ht="12.9" outlineLevel="0" r="22">
      <c r="A22" s="120" t="s">
        <v>91</v>
      </c>
      <c r="B22" s="120"/>
      <c r="C22" s="120"/>
      <c r="D22" s="121"/>
      <c r="E22" s="121"/>
      <c r="F22" s="121"/>
      <c r="G22" s="120" t="s">
        <v>92</v>
      </c>
      <c r="H22" s="120"/>
      <c r="I22" s="120"/>
      <c r="J22" s="45"/>
      <c r="K22" s="45"/>
      <c r="L22" s="64" t="n">
        <f aca="true">IF(ISTEXT(J22),INDIRECT(LOOKUP(J22,MentalKSAreas,MentalKSAttr)),0)</f>
        <v>0</v>
      </c>
      <c r="M22" s="46"/>
      <c r="N22" s="21" t="n">
        <f aca="false">L22+M22</f>
        <v>0</v>
      </c>
      <c r="O22" s="45"/>
      <c r="P22" s="45"/>
      <c r="Q22" s="27" t="n">
        <f aca="true">IF(ISTEXT(O22),INDIRECT(LOOKUP(O22,PhysicalKSAreas,PhysicalKSAttr)),0)</f>
        <v>0</v>
      </c>
      <c r="R22" s="46"/>
      <c r="S22" s="21" t="n">
        <f aca="false">Q22+R22</f>
        <v>0</v>
      </c>
      <c r="T22" s="45"/>
      <c r="U22" s="45"/>
      <c r="V22" s="25" t="n">
        <f aca="true">IF(ISTEXT(T22),INDIRECT(LOOKUP(T22,SpiritualKSAreas,SpiritualKSAttr)),0)</f>
        <v>0</v>
      </c>
      <c r="W22" s="46"/>
      <c r="X22" s="27" t="n">
        <f aca="false">V22+W22</f>
        <v>0</v>
      </c>
      <c r="Y22" s="110"/>
      <c r="Z22" s="110"/>
      <c r="AA22" s="110"/>
      <c r="AB22" s="111"/>
      <c r="AC22" s="111"/>
      <c r="AD22" s="111"/>
      <c r="AE22" s="111"/>
      <c r="AF22" s="111"/>
      <c r="AG22" s="112"/>
      <c r="AH22" s="112"/>
      <c r="AI22" s="112"/>
      <c r="AJ22" s="112"/>
      <c r="AK22" s="112"/>
      <c r="AL22" s="112"/>
      <c r="AM22" s="102"/>
      <c r="AN22" s="102"/>
      <c r="AO22" s="102"/>
      <c r="AP22" s="102"/>
      <c r="AQ22" s="35"/>
      <c r="AR22" s="51" t="n">
        <f aca="true">IF(ISTEXT(AM22),INDIRECT(LOOKUP(AM22,HekaKSAreas,HekaKSCat)),0)</f>
        <v>0</v>
      </c>
      <c r="AS22" s="51"/>
      <c r="AT22" s="51" t="n">
        <f aca="true">IF(ISTEXT(AM22),INDIRECT(LOOKUP(AM22,HekaKSAreas,HekaKSAttr)),0)</f>
        <v>0</v>
      </c>
      <c r="AU22" s="51"/>
      <c r="AV22" s="35" t="n">
        <f aca="true">IF(ISTEXT(AM22),INDIRECT(LOOKUP(AM22,HekaKSAreas,HekaKSTrait)),0)</f>
        <v>0</v>
      </c>
      <c r="AW22" s="36" t="n">
        <f aca="false">(AQ22+AR22+AT22+AV22)</f>
        <v>0</v>
      </c>
    </row>
    <row collapsed="false" customFormat="false" customHeight="false" hidden="false" ht="12.9" outlineLevel="0" r="23">
      <c r="A23" s="122"/>
      <c r="B23" s="123"/>
      <c r="C23" s="124"/>
      <c r="D23" s="125"/>
      <c r="E23" s="125"/>
      <c r="F23" s="125"/>
      <c r="G23" s="122"/>
      <c r="H23" s="123"/>
      <c r="I23" s="124"/>
      <c r="J23" s="45"/>
      <c r="K23" s="45"/>
      <c r="L23" s="64" t="n">
        <f aca="true">IF(ISTEXT(J23),INDIRECT(LOOKUP(J23,MentalKSAreas,MentalKSAttr)),0)</f>
        <v>0</v>
      </c>
      <c r="M23" s="46"/>
      <c r="N23" s="21" t="n">
        <f aca="false">L23+M23</f>
        <v>0</v>
      </c>
      <c r="O23" s="45"/>
      <c r="P23" s="45"/>
      <c r="Q23" s="27" t="n">
        <f aca="true">IF(ISTEXT(O23),INDIRECT(LOOKUP(O23,PhysicalKSAreas,PhysicalKSAttr)),0)</f>
        <v>0</v>
      </c>
      <c r="R23" s="46"/>
      <c r="S23" s="21" t="n">
        <f aca="false">Q23+R23</f>
        <v>0</v>
      </c>
      <c r="T23" s="45"/>
      <c r="U23" s="45"/>
      <c r="V23" s="25" t="n">
        <f aca="true">IF(ISTEXT(T23),INDIRECT(LOOKUP(T23,SpiritualKSAreas,SpiritualKSAttr)),0)</f>
        <v>0</v>
      </c>
      <c r="W23" s="46"/>
      <c r="X23" s="27" t="n">
        <f aca="false">V23+W23</f>
        <v>0</v>
      </c>
      <c r="Y23" s="110"/>
      <c r="Z23" s="110"/>
      <c r="AA23" s="110"/>
      <c r="AB23" s="111"/>
      <c r="AC23" s="111"/>
      <c r="AD23" s="111"/>
      <c r="AE23" s="111"/>
      <c r="AF23" s="111"/>
      <c r="AG23" s="112"/>
      <c r="AH23" s="112"/>
      <c r="AI23" s="112"/>
      <c r="AJ23" s="112"/>
      <c r="AK23" s="112"/>
      <c r="AL23" s="112"/>
      <c r="AM23" s="102"/>
      <c r="AN23" s="102"/>
      <c r="AO23" s="102"/>
      <c r="AP23" s="102"/>
      <c r="AQ23" s="35"/>
      <c r="AR23" s="51" t="n">
        <f aca="true">IF(ISTEXT(AM23),INDIRECT(LOOKUP(AM23,HekaKSAreas,HekaKSCat)),0)</f>
        <v>0</v>
      </c>
      <c r="AS23" s="51"/>
      <c r="AT23" s="51" t="n">
        <f aca="true">IF(ISTEXT(AM23),INDIRECT(LOOKUP(AM23,HekaKSAreas,HekaKSAttr)),0)</f>
        <v>0</v>
      </c>
      <c r="AU23" s="51"/>
      <c r="AV23" s="35" t="n">
        <f aca="true">IF(ISTEXT(AM23),INDIRECT(LOOKUP(AM23,HekaKSAreas,HekaKSTrait)),0)</f>
        <v>0</v>
      </c>
      <c r="AW23" s="36" t="n">
        <f aca="false">(AQ23+AR23+AT23+AV23)</f>
        <v>0</v>
      </c>
    </row>
    <row collapsed="false" customFormat="false" customHeight="false" hidden="false" ht="12.9" outlineLevel="0" r="24">
      <c r="A24" s="120" t="s">
        <v>93</v>
      </c>
      <c r="B24" s="120"/>
      <c r="C24" s="120"/>
      <c r="D24" s="121"/>
      <c r="E24" s="121"/>
      <c r="F24" s="121"/>
      <c r="G24" s="120" t="s">
        <v>94</v>
      </c>
      <c r="H24" s="120"/>
      <c r="I24" s="120"/>
      <c r="J24" s="45"/>
      <c r="K24" s="45"/>
      <c r="L24" s="64" t="n">
        <f aca="true">IF(ISTEXT(J24),INDIRECT(LOOKUP(J24,MentalKSAreas,MentalKSAttr)),0)</f>
        <v>0</v>
      </c>
      <c r="M24" s="46"/>
      <c r="N24" s="21" t="n">
        <f aca="false">L24+M24</f>
        <v>0</v>
      </c>
      <c r="O24" s="45"/>
      <c r="P24" s="45"/>
      <c r="Q24" s="27" t="n">
        <f aca="true">IF(ISTEXT(O24),INDIRECT(LOOKUP(O24,PhysicalKSAreas,PhysicalKSAttr)),0)</f>
        <v>0</v>
      </c>
      <c r="R24" s="46"/>
      <c r="S24" s="21" t="n">
        <f aca="false">Q24+R24</f>
        <v>0</v>
      </c>
      <c r="T24" s="45"/>
      <c r="U24" s="45"/>
      <c r="V24" s="25" t="n">
        <f aca="true">IF(ISTEXT(T24),INDIRECT(LOOKUP(T24,SpiritualKSAreas,SpiritualKSAttr)),0)</f>
        <v>0</v>
      </c>
      <c r="W24" s="46"/>
      <c r="X24" s="27" t="n">
        <f aca="false">V24+W24</f>
        <v>0</v>
      </c>
      <c r="Y24" s="110"/>
      <c r="Z24" s="110"/>
      <c r="AA24" s="110"/>
      <c r="AB24" s="111"/>
      <c r="AC24" s="111"/>
      <c r="AD24" s="111"/>
      <c r="AE24" s="111"/>
      <c r="AF24" s="111"/>
      <c r="AG24" s="112"/>
      <c r="AH24" s="112"/>
      <c r="AI24" s="112"/>
      <c r="AJ24" s="112"/>
      <c r="AK24" s="112"/>
      <c r="AL24" s="112"/>
      <c r="AM24" s="102"/>
      <c r="AN24" s="102"/>
      <c r="AO24" s="102"/>
      <c r="AP24" s="102"/>
      <c r="AQ24" s="35"/>
      <c r="AR24" s="51" t="n">
        <f aca="true">IF(ISTEXT(AM24),INDIRECT(LOOKUP(AM24,HekaKSAreas,HekaKSCat)),0)</f>
        <v>0</v>
      </c>
      <c r="AS24" s="51"/>
      <c r="AT24" s="51" t="n">
        <f aca="true">IF(ISTEXT(AM24),INDIRECT(LOOKUP(AM24,HekaKSAreas,HekaKSAttr)),0)</f>
        <v>0</v>
      </c>
      <c r="AU24" s="51"/>
      <c r="AV24" s="35" t="n">
        <f aca="true">IF(ISTEXT(AM24),INDIRECT(LOOKUP(AM24,HekaKSAreas,HekaKSTrait)),0)</f>
        <v>0</v>
      </c>
      <c r="AW24" s="36" t="n">
        <f aca="false">(AQ24+AR24+AT24+AV24)</f>
        <v>0</v>
      </c>
    </row>
    <row collapsed="false" customFormat="true" customHeight="false" hidden="false" ht="12.9" outlineLevel="0" r="25" s="119">
      <c r="A25" s="122"/>
      <c r="B25" s="123"/>
      <c r="C25" s="124"/>
      <c r="D25" s="125"/>
      <c r="E25" s="125"/>
      <c r="F25" s="125"/>
      <c r="G25" s="122"/>
      <c r="H25" s="123"/>
      <c r="I25" s="124"/>
      <c r="J25" s="45"/>
      <c r="K25" s="45"/>
      <c r="L25" s="64" t="n">
        <f aca="true">IF(ISTEXT(J25),INDIRECT(LOOKUP(J25,MentalKSAreas,MentalKSAttr)),0)</f>
        <v>0</v>
      </c>
      <c r="M25" s="46"/>
      <c r="N25" s="21" t="n">
        <f aca="false">L25+M25</f>
        <v>0</v>
      </c>
      <c r="O25" s="45"/>
      <c r="P25" s="45"/>
      <c r="Q25" s="27" t="n">
        <f aca="true">IF(ISTEXT(O25),INDIRECT(LOOKUP(O25,PhysicalKSAreas,PhysicalKSAttr)),0)</f>
        <v>0</v>
      </c>
      <c r="R25" s="46"/>
      <c r="S25" s="21" t="n">
        <f aca="false">Q25+R25</f>
        <v>0</v>
      </c>
      <c r="T25" s="45"/>
      <c r="U25" s="45"/>
      <c r="V25" s="25" t="n">
        <f aca="true">IF(ISTEXT(T25),INDIRECT(LOOKUP(T25,SpiritualKSAreas,SpiritualKSAttr)),0)</f>
        <v>0</v>
      </c>
      <c r="W25" s="46"/>
      <c r="X25" s="27" t="n">
        <f aca="false">V25+W25</f>
        <v>0</v>
      </c>
      <c r="Y25" s="110"/>
      <c r="Z25" s="110"/>
      <c r="AA25" s="110"/>
      <c r="AB25" s="111"/>
      <c r="AC25" s="111"/>
      <c r="AD25" s="111"/>
      <c r="AE25" s="111"/>
      <c r="AF25" s="111"/>
      <c r="AG25" s="112"/>
      <c r="AH25" s="112"/>
      <c r="AI25" s="112"/>
      <c r="AJ25" s="112"/>
      <c r="AK25" s="112"/>
      <c r="AL25" s="112"/>
      <c r="AM25" s="102"/>
      <c r="AN25" s="102"/>
      <c r="AO25" s="102"/>
      <c r="AP25" s="102"/>
      <c r="AQ25" s="118"/>
      <c r="AR25" s="51" t="n">
        <f aca="true">IF(ISTEXT(AM25),INDIRECT(LOOKUP(AM25,HekaKSAreas,HekaKSCat)),0)</f>
        <v>0</v>
      </c>
      <c r="AS25" s="51"/>
      <c r="AT25" s="51" t="n">
        <f aca="true">IF(ISTEXT(AM25),INDIRECT(LOOKUP(AM25,HekaKSAreas,HekaKSAttr)),0)</f>
        <v>0</v>
      </c>
      <c r="AU25" s="51"/>
      <c r="AV25" s="35" t="n">
        <f aca="true">IF(ISTEXT(AM25),INDIRECT(LOOKUP(AM25,HekaKSAreas,HekaKSTrait)),0)</f>
        <v>0</v>
      </c>
      <c r="AW25" s="36" t="n">
        <f aca="false">(AQ25+AR25+AT25+AV25)</f>
        <v>0</v>
      </c>
    </row>
    <row collapsed="false" customFormat="false" customHeight="false" hidden="false" ht="12.9" outlineLevel="0" r="26">
      <c r="A26" s="120" t="s">
        <v>95</v>
      </c>
      <c r="B26" s="120"/>
      <c r="C26" s="120"/>
      <c r="D26" s="121"/>
      <c r="E26" s="121"/>
      <c r="F26" s="121"/>
      <c r="G26" s="120" t="s">
        <v>96</v>
      </c>
      <c r="H26" s="120"/>
      <c r="I26" s="120"/>
      <c r="J26" s="45"/>
      <c r="K26" s="45"/>
      <c r="L26" s="64" t="n">
        <f aca="true">IF(ISTEXT(J26),INDIRECT(LOOKUP(J26,MentalKSAreas,MentalKSAttr)),0)</f>
        <v>0</v>
      </c>
      <c r="M26" s="46"/>
      <c r="N26" s="21" t="n">
        <f aca="false">L26+M26</f>
        <v>0</v>
      </c>
      <c r="O26" s="45"/>
      <c r="P26" s="45"/>
      <c r="Q26" s="27" t="n">
        <f aca="true">IF(ISTEXT(O26),INDIRECT(LOOKUP(O26,PhysicalKSAreas,PhysicalKSAttr)),0)</f>
        <v>0</v>
      </c>
      <c r="R26" s="46"/>
      <c r="S26" s="21" t="n">
        <f aca="false">Q26+R26</f>
        <v>0</v>
      </c>
      <c r="T26" s="45"/>
      <c r="U26" s="45"/>
      <c r="V26" s="25" t="n">
        <f aca="true">IF(ISTEXT(T26),INDIRECT(LOOKUP(T26,SpiritualKSAreas,SpiritualKSAttr)),0)</f>
        <v>0</v>
      </c>
      <c r="W26" s="46"/>
      <c r="X26" s="27" t="n">
        <f aca="false">V26+W26</f>
        <v>0</v>
      </c>
      <c r="Y26" s="110"/>
      <c r="Z26" s="110"/>
      <c r="AA26" s="110"/>
      <c r="AB26" s="111"/>
      <c r="AC26" s="111"/>
      <c r="AD26" s="111"/>
      <c r="AE26" s="111"/>
      <c r="AF26" s="111"/>
      <c r="AG26" s="112"/>
      <c r="AH26" s="112"/>
      <c r="AI26" s="112"/>
      <c r="AJ26" s="112"/>
      <c r="AK26" s="112"/>
      <c r="AL26" s="112"/>
      <c r="AM26" s="102"/>
      <c r="AN26" s="102"/>
      <c r="AO26" s="102"/>
      <c r="AP26" s="102"/>
      <c r="AQ26" s="35"/>
      <c r="AR26" s="51" t="n">
        <f aca="true">IF(ISTEXT(AM26),INDIRECT(LOOKUP(AM26,HekaKSAreas,HekaKSCat)),0)</f>
        <v>0</v>
      </c>
      <c r="AS26" s="51"/>
      <c r="AT26" s="51" t="n">
        <f aca="true">IF(ISTEXT(AM26),INDIRECT(LOOKUP(AM26,HekaKSAreas,HekaKSAttr)),0)</f>
        <v>0</v>
      </c>
      <c r="AU26" s="51"/>
      <c r="AV26" s="35" t="n">
        <f aca="true">IF(ISTEXT(AM26),INDIRECT(LOOKUP(AM26,HekaKSAreas,HekaKSTrait)),0)</f>
        <v>0</v>
      </c>
      <c r="AW26" s="36" t="n">
        <f aca="false">(AQ26+AR26+AT26+AV26)</f>
        <v>0</v>
      </c>
    </row>
    <row collapsed="false" customFormat="true" customHeight="false" hidden="false" ht="12.9" outlineLevel="0" r="27" s="119">
      <c r="A27" s="122"/>
      <c r="B27" s="123"/>
      <c r="C27" s="124"/>
      <c r="D27" s="125"/>
      <c r="E27" s="125"/>
      <c r="F27" s="125"/>
      <c r="G27" s="122"/>
      <c r="H27" s="123"/>
      <c r="I27" s="124"/>
      <c r="J27" s="41"/>
      <c r="K27" s="41"/>
      <c r="L27" s="46"/>
      <c r="M27" s="46"/>
      <c r="N27" s="21" t="n">
        <f aca="false">L27+M27</f>
        <v>0</v>
      </c>
      <c r="O27" s="41"/>
      <c r="P27" s="41"/>
      <c r="Q27" s="46"/>
      <c r="R27" s="46"/>
      <c r="S27" s="21" t="n">
        <f aca="false">Q27+R27</f>
        <v>0</v>
      </c>
      <c r="T27" s="41"/>
      <c r="U27" s="41"/>
      <c r="V27" s="46"/>
      <c r="W27" s="46"/>
      <c r="X27" s="27" t="n">
        <f aca="false">V27+W27</f>
        <v>0</v>
      </c>
      <c r="Y27" s="110"/>
      <c r="Z27" s="110"/>
      <c r="AA27" s="110"/>
      <c r="AB27" s="111"/>
      <c r="AC27" s="111"/>
      <c r="AD27" s="111"/>
      <c r="AE27" s="111"/>
      <c r="AF27" s="111"/>
      <c r="AG27" s="112"/>
      <c r="AH27" s="112"/>
      <c r="AI27" s="112"/>
      <c r="AJ27" s="112"/>
      <c r="AK27" s="112"/>
      <c r="AL27" s="112"/>
      <c r="AM27" s="102"/>
      <c r="AN27" s="102"/>
      <c r="AO27" s="102"/>
      <c r="AP27" s="102"/>
      <c r="AQ27" s="118"/>
      <c r="AR27" s="51" t="n">
        <f aca="true">IF(ISTEXT(AM27),INDIRECT(LOOKUP(AM27,HekaKSAreas,HekaKSCat)),0)</f>
        <v>0</v>
      </c>
      <c r="AS27" s="51"/>
      <c r="AT27" s="51" t="n">
        <f aca="true">IF(ISTEXT(AM27),INDIRECT(LOOKUP(AM27,HekaKSAreas,HekaKSAttr)),0)</f>
        <v>0</v>
      </c>
      <c r="AU27" s="51"/>
      <c r="AV27" s="35" t="n">
        <f aca="true">IF(ISTEXT(AM27),INDIRECT(LOOKUP(AM27,HekaKSAreas,HekaKSTrait)),0)</f>
        <v>0</v>
      </c>
      <c r="AW27" s="36" t="n">
        <f aca="false">(AQ27+AR27+AT27+AV27)</f>
        <v>0</v>
      </c>
    </row>
    <row collapsed="false" customFormat="false" customHeight="false" hidden="false" ht="12.9" outlineLevel="0" r="28">
      <c r="A28" s="120" t="s">
        <v>97</v>
      </c>
      <c r="B28" s="120"/>
      <c r="C28" s="120"/>
      <c r="D28" s="121"/>
      <c r="E28" s="121"/>
      <c r="F28" s="121"/>
      <c r="G28" s="120" t="s">
        <v>98</v>
      </c>
      <c r="H28" s="120"/>
      <c r="I28" s="120"/>
      <c r="J28" s="41"/>
      <c r="K28" s="41"/>
      <c r="L28" s="46"/>
      <c r="M28" s="46"/>
      <c r="N28" s="21" t="n">
        <f aca="false">L28+M28</f>
        <v>0</v>
      </c>
      <c r="O28" s="41"/>
      <c r="P28" s="41"/>
      <c r="Q28" s="46"/>
      <c r="R28" s="46"/>
      <c r="S28" s="21" t="n">
        <f aca="false">Q28+R28</f>
        <v>0</v>
      </c>
      <c r="T28" s="41"/>
      <c r="U28" s="41"/>
      <c r="V28" s="46"/>
      <c r="W28" s="46"/>
      <c r="X28" s="27" t="n">
        <f aca="false">V28+W28</f>
        <v>0</v>
      </c>
      <c r="Y28" s="110"/>
      <c r="Z28" s="110"/>
      <c r="AA28" s="110"/>
      <c r="AB28" s="111"/>
      <c r="AC28" s="111"/>
      <c r="AD28" s="111"/>
      <c r="AE28" s="111"/>
      <c r="AF28" s="111"/>
      <c r="AG28" s="112"/>
      <c r="AH28" s="112"/>
      <c r="AI28" s="112"/>
      <c r="AJ28" s="112"/>
      <c r="AK28" s="112"/>
      <c r="AL28" s="112"/>
      <c r="AM28" s="102"/>
      <c r="AN28" s="102"/>
      <c r="AO28" s="102"/>
      <c r="AP28" s="102"/>
      <c r="AQ28" s="35"/>
      <c r="AR28" s="34"/>
      <c r="AS28" s="34"/>
      <c r="AT28" s="34"/>
      <c r="AU28" s="34"/>
      <c r="AV28" s="35"/>
      <c r="AW28" s="36" t="n">
        <f aca="false">(AQ28+AR28+AT28+AV28)</f>
        <v>0</v>
      </c>
    </row>
    <row collapsed="false" customFormat="true" customHeight="false" hidden="false" ht="12.9" outlineLevel="0" r="29" s="119">
      <c r="A29" s="122"/>
      <c r="B29" s="123"/>
      <c r="C29" s="124"/>
      <c r="D29" s="125"/>
      <c r="E29" s="125"/>
      <c r="F29" s="125"/>
      <c r="G29" s="122"/>
      <c r="H29" s="123"/>
      <c r="I29" s="124"/>
      <c r="J29" s="41"/>
      <c r="K29" s="41"/>
      <c r="L29" s="46"/>
      <c r="M29" s="46"/>
      <c r="N29" s="21" t="n">
        <f aca="false">L29+M29</f>
        <v>0</v>
      </c>
      <c r="O29" s="41"/>
      <c r="P29" s="41"/>
      <c r="Q29" s="46"/>
      <c r="R29" s="46"/>
      <c r="S29" s="21" t="n">
        <f aca="false">Q29+R29</f>
        <v>0</v>
      </c>
      <c r="T29" s="41"/>
      <c r="U29" s="41"/>
      <c r="V29" s="46"/>
      <c r="W29" s="46"/>
      <c r="X29" s="27" t="n">
        <f aca="false">V29+W29</f>
        <v>0</v>
      </c>
      <c r="Y29" s="110"/>
      <c r="Z29" s="110"/>
      <c r="AA29" s="110"/>
      <c r="AB29" s="111"/>
      <c r="AC29" s="111"/>
      <c r="AD29" s="111"/>
      <c r="AE29" s="111"/>
      <c r="AF29" s="111"/>
      <c r="AG29" s="112"/>
      <c r="AH29" s="112"/>
      <c r="AI29" s="112"/>
      <c r="AJ29" s="112"/>
      <c r="AK29" s="112"/>
      <c r="AL29" s="112"/>
      <c r="AM29" s="102"/>
      <c r="AN29" s="102"/>
      <c r="AO29" s="102"/>
      <c r="AP29" s="102"/>
      <c r="AQ29" s="118"/>
      <c r="AR29" s="34"/>
      <c r="AS29" s="34"/>
      <c r="AT29" s="34"/>
      <c r="AU29" s="34"/>
      <c r="AV29" s="118"/>
      <c r="AW29" s="36" t="n">
        <f aca="false">(AQ29+AR29+AT29+AV29)</f>
        <v>0</v>
      </c>
    </row>
    <row collapsed="false" customFormat="false" customHeight="false" hidden="false" ht="12.9" outlineLevel="0" r="30">
      <c r="A30" s="120" t="s">
        <v>99</v>
      </c>
      <c r="B30" s="120"/>
      <c r="C30" s="120"/>
      <c r="D30" s="126" t="s">
        <v>100</v>
      </c>
      <c r="E30" s="126"/>
      <c r="F30" s="126"/>
      <c r="G30" s="120" t="s">
        <v>101</v>
      </c>
      <c r="H30" s="120"/>
      <c r="I30" s="120"/>
      <c r="J30" s="41"/>
      <c r="K30" s="41"/>
      <c r="L30" s="46"/>
      <c r="M30" s="46"/>
      <c r="N30" s="21" t="n">
        <f aca="false">L30+M30</f>
        <v>0</v>
      </c>
      <c r="O30" s="41"/>
      <c r="P30" s="41"/>
      <c r="Q30" s="46"/>
      <c r="R30" s="46"/>
      <c r="S30" s="21" t="n">
        <f aca="false">Q30+R30</f>
        <v>0</v>
      </c>
      <c r="T30" s="41"/>
      <c r="U30" s="41"/>
      <c r="V30" s="46"/>
      <c r="W30" s="46"/>
      <c r="X30" s="27" t="n">
        <f aca="false">V30+W30</f>
        <v>0</v>
      </c>
      <c r="Y30" s="110"/>
      <c r="Z30" s="110"/>
      <c r="AA30" s="110"/>
      <c r="AB30" s="111"/>
      <c r="AC30" s="111"/>
      <c r="AD30" s="111"/>
      <c r="AE30" s="111"/>
      <c r="AF30" s="111"/>
      <c r="AG30" s="112"/>
      <c r="AH30" s="112"/>
      <c r="AI30" s="112"/>
      <c r="AJ30" s="112"/>
      <c r="AK30" s="112"/>
      <c r="AL30" s="112"/>
      <c r="AM30" s="102"/>
      <c r="AN30" s="102"/>
      <c r="AO30" s="102"/>
      <c r="AP30" s="102"/>
      <c r="AQ30" s="35"/>
      <c r="AR30" s="34"/>
      <c r="AS30" s="34"/>
      <c r="AT30" s="34"/>
      <c r="AU30" s="34"/>
      <c r="AV30" s="35"/>
      <c r="AW30" s="36" t="n">
        <f aca="false">(AQ30+AR30+AT30+AV30)</f>
        <v>0</v>
      </c>
    </row>
    <row collapsed="false" customFormat="true" customHeight="false" hidden="false" ht="12.9" outlineLevel="0" r="31" s="119">
      <c r="A31" s="122"/>
      <c r="B31" s="123"/>
      <c r="C31" s="124"/>
      <c r="D31" s="125"/>
      <c r="E31" s="125"/>
      <c r="F31" s="125"/>
      <c r="G31" s="121"/>
      <c r="H31" s="121"/>
      <c r="I31" s="121"/>
      <c r="J31" s="41"/>
      <c r="K31" s="41"/>
      <c r="L31" s="46"/>
      <c r="M31" s="46"/>
      <c r="N31" s="21" t="n">
        <f aca="false">L31+M31</f>
        <v>0</v>
      </c>
      <c r="O31" s="41"/>
      <c r="P31" s="41"/>
      <c r="Q31" s="46"/>
      <c r="R31" s="46"/>
      <c r="S31" s="21" t="n">
        <f aca="false">Q31+R31</f>
        <v>0</v>
      </c>
      <c r="T31" s="41"/>
      <c r="U31" s="41"/>
      <c r="V31" s="46"/>
      <c r="W31" s="46"/>
      <c r="X31" s="27" t="n">
        <f aca="false">V31+W31</f>
        <v>0</v>
      </c>
      <c r="Y31" s="110"/>
      <c r="Z31" s="110"/>
      <c r="AA31" s="110"/>
      <c r="AB31" s="111"/>
      <c r="AC31" s="111"/>
      <c r="AD31" s="111"/>
      <c r="AE31" s="111"/>
      <c r="AF31" s="111"/>
      <c r="AG31" s="112"/>
      <c r="AH31" s="112"/>
      <c r="AI31" s="112"/>
      <c r="AJ31" s="112"/>
      <c r="AK31" s="112"/>
      <c r="AL31" s="112"/>
      <c r="AM31" s="102"/>
      <c r="AN31" s="102"/>
      <c r="AO31" s="102"/>
      <c r="AP31" s="102"/>
      <c r="AQ31" s="118"/>
      <c r="AR31" s="34"/>
      <c r="AS31" s="34"/>
      <c r="AT31" s="34"/>
      <c r="AU31" s="34"/>
      <c r="AV31" s="118"/>
      <c r="AW31" s="36" t="n">
        <f aca="false">(AQ31+AR31+AT31+AV31)</f>
        <v>0</v>
      </c>
    </row>
    <row collapsed="false" customFormat="false" customHeight="false" hidden="false" ht="15.3" outlineLevel="0" r="32">
      <c r="A32" s="120" t="s">
        <v>102</v>
      </c>
      <c r="B32" s="120"/>
      <c r="C32" s="120"/>
      <c r="D32" s="121"/>
      <c r="E32" s="121"/>
      <c r="F32" s="121"/>
      <c r="G32" s="121"/>
      <c r="H32" s="121"/>
      <c r="I32" s="121"/>
      <c r="J32" s="127" t="s">
        <v>103</v>
      </c>
      <c r="K32" s="127"/>
      <c r="L32" s="128"/>
      <c r="M32" s="128"/>
      <c r="N32" s="129" t="s">
        <v>8</v>
      </c>
      <c r="O32" s="130" t="s">
        <v>103</v>
      </c>
      <c r="P32" s="130"/>
      <c r="Q32" s="128"/>
      <c r="R32" s="128"/>
      <c r="S32" s="129" t="s">
        <v>8</v>
      </c>
      <c r="T32" s="130" t="s">
        <v>103</v>
      </c>
      <c r="U32" s="130"/>
      <c r="V32" s="128"/>
      <c r="W32" s="128"/>
      <c r="X32" s="131" t="s">
        <v>8</v>
      </c>
      <c r="Y32" s="110"/>
      <c r="Z32" s="110"/>
      <c r="AA32" s="110"/>
      <c r="AB32" s="111"/>
      <c r="AC32" s="111"/>
      <c r="AD32" s="111"/>
      <c r="AE32" s="111"/>
      <c r="AF32" s="111"/>
      <c r="AG32" s="112"/>
      <c r="AH32" s="112"/>
      <c r="AI32" s="112"/>
      <c r="AJ32" s="112"/>
      <c r="AK32" s="112"/>
      <c r="AL32" s="112"/>
      <c r="AM32" s="102"/>
      <c r="AN32" s="102"/>
      <c r="AO32" s="102"/>
      <c r="AP32" s="102"/>
      <c r="AQ32" s="35"/>
      <c r="AR32" s="34"/>
      <c r="AS32" s="34"/>
      <c r="AT32" s="34"/>
      <c r="AU32" s="34"/>
      <c r="AV32" s="35"/>
      <c r="AW32" s="36" t="n">
        <f aca="false">(AQ32+AR32+AT32+AV32)</f>
        <v>0</v>
      </c>
    </row>
    <row collapsed="false" customFormat="true" customHeight="false" hidden="false" ht="12.9" outlineLevel="0" r="33" s="119">
      <c r="A33" s="122"/>
      <c r="B33" s="123"/>
      <c r="C33" s="124"/>
      <c r="D33" s="125"/>
      <c r="E33" s="125"/>
      <c r="F33" s="125"/>
      <c r="G33" s="121"/>
      <c r="H33" s="121"/>
      <c r="I33" s="121"/>
      <c r="J33" s="41"/>
      <c r="K33" s="41"/>
      <c r="L33" s="0"/>
      <c r="M33" s="0"/>
      <c r="N33" s="21" t="n">
        <f aca="false">L33+M33</f>
        <v>0</v>
      </c>
      <c r="O33" s="41"/>
      <c r="P33" s="41"/>
      <c r="Q33" s="0"/>
      <c r="R33" s="0"/>
      <c r="S33" s="21" t="n">
        <f aca="false">Q33+R33</f>
        <v>0</v>
      </c>
      <c r="T33" s="41"/>
      <c r="U33" s="41"/>
      <c r="V33" s="0"/>
      <c r="W33" s="0"/>
      <c r="X33" s="27" t="n">
        <f aca="false">V33+W33</f>
        <v>0</v>
      </c>
      <c r="Y33" s="110"/>
      <c r="Z33" s="110"/>
      <c r="AA33" s="110"/>
      <c r="AB33" s="111"/>
      <c r="AC33" s="111"/>
      <c r="AD33" s="111"/>
      <c r="AE33" s="111"/>
      <c r="AF33" s="111"/>
      <c r="AG33" s="112"/>
      <c r="AH33" s="112"/>
      <c r="AI33" s="112"/>
      <c r="AJ33" s="112"/>
      <c r="AK33" s="112"/>
      <c r="AL33" s="112"/>
      <c r="AM33" s="132" t="s">
        <v>104</v>
      </c>
      <c r="AN33" s="132"/>
      <c r="AO33" s="132"/>
      <c r="AP33" s="132"/>
      <c r="AQ33" s="133"/>
      <c r="AR33" s="134"/>
      <c r="AS33" s="134"/>
      <c r="AT33" s="134"/>
      <c r="AU33" s="134"/>
      <c r="AV33" s="133"/>
      <c r="AW33" s="135" t="n">
        <f aca="false">SUM(AW3:AW32)</f>
        <v>0</v>
      </c>
    </row>
    <row collapsed="false" customFormat="false" customHeight="false" hidden="false" ht="12.8" outlineLevel="0" r="34">
      <c r="A34" s="120" t="s">
        <v>105</v>
      </c>
      <c r="B34" s="120"/>
      <c r="C34" s="120"/>
      <c r="D34" s="121"/>
      <c r="E34" s="121"/>
      <c r="F34" s="121"/>
      <c r="G34" s="121"/>
      <c r="H34" s="121"/>
      <c r="I34" s="121"/>
      <c r="J34" s="41"/>
      <c r="K34" s="41"/>
      <c r="N34" s="21" t="n">
        <f aca="false">L34+M34</f>
        <v>0</v>
      </c>
      <c r="O34" s="41"/>
      <c r="P34" s="41"/>
      <c r="S34" s="21" t="n">
        <f aca="false">Q34+R34</f>
        <v>0</v>
      </c>
      <c r="T34" s="41"/>
      <c r="U34" s="41"/>
      <c r="X34" s="27" t="n">
        <f aca="false">V34+W34</f>
        <v>0</v>
      </c>
      <c r="Y34" s="110"/>
      <c r="Z34" s="110"/>
      <c r="AA34" s="110"/>
      <c r="AB34" s="111"/>
      <c r="AC34" s="111"/>
      <c r="AD34" s="111"/>
      <c r="AE34" s="111"/>
      <c r="AF34" s="111"/>
      <c r="AG34" s="112"/>
      <c r="AH34" s="112"/>
      <c r="AI34" s="112"/>
      <c r="AJ34" s="112"/>
      <c r="AK34" s="112"/>
      <c r="AL34" s="112"/>
      <c r="AM34" s="136"/>
      <c r="AN34" s="137"/>
      <c r="AO34" s="137"/>
      <c r="AP34" s="137"/>
      <c r="AQ34" s="137"/>
      <c r="AR34" s="137"/>
      <c r="AS34" s="137"/>
      <c r="AT34" s="137"/>
      <c r="AU34" s="35"/>
      <c r="AV34" s="137"/>
      <c r="AW34" s="138"/>
    </row>
    <row collapsed="false" customFormat="true" customHeight="false" hidden="false" ht="12.9" outlineLevel="0" r="35" s="119">
      <c r="A35" s="122"/>
      <c r="B35" s="123"/>
      <c r="C35" s="124"/>
      <c r="D35" s="125"/>
      <c r="E35" s="125"/>
      <c r="F35" s="125"/>
      <c r="G35" s="121"/>
      <c r="H35" s="121"/>
      <c r="I35" s="121"/>
      <c r="J35" s="41"/>
      <c r="K35" s="41"/>
      <c r="L35" s="0"/>
      <c r="M35" s="0"/>
      <c r="N35" s="21" t="n">
        <f aca="false">L35+M35</f>
        <v>0</v>
      </c>
      <c r="O35" s="41"/>
      <c r="P35" s="41"/>
      <c r="Q35" s="0"/>
      <c r="R35" s="0"/>
      <c r="S35" s="21" t="n">
        <f aca="false">Q35+R35</f>
        <v>0</v>
      </c>
      <c r="T35" s="41"/>
      <c r="U35" s="41"/>
      <c r="V35" s="0"/>
      <c r="W35" s="0"/>
      <c r="X35" s="27" t="n">
        <f aca="false">V35+W35</f>
        <v>0</v>
      </c>
      <c r="Y35" s="110"/>
      <c r="Z35" s="110"/>
      <c r="AA35" s="110"/>
      <c r="AB35" s="111"/>
      <c r="AC35" s="111"/>
      <c r="AD35" s="111"/>
      <c r="AE35" s="111"/>
      <c r="AF35" s="111"/>
      <c r="AG35" s="112"/>
      <c r="AH35" s="112"/>
      <c r="AI35" s="112"/>
      <c r="AJ35" s="112"/>
      <c r="AK35" s="112"/>
      <c r="AL35" s="112"/>
      <c r="AM35" s="139"/>
      <c r="AN35" s="118"/>
      <c r="AO35" s="118"/>
      <c r="AP35" s="140" t="s">
        <v>106</v>
      </c>
      <c r="AQ35" s="141"/>
      <c r="AR35" s="137"/>
      <c r="AS35" s="137"/>
      <c r="AT35" s="137"/>
      <c r="AU35" s="118"/>
      <c r="AV35" s="140" t="s">
        <v>107</v>
      </c>
      <c r="AW35" s="142"/>
    </row>
    <row collapsed="false" customFormat="false" customHeight="false" hidden="false" ht="12.9" outlineLevel="0" r="36">
      <c r="A36" s="120" t="s">
        <v>108</v>
      </c>
      <c r="B36" s="120"/>
      <c r="C36" s="120"/>
      <c r="D36" s="121"/>
      <c r="E36" s="121"/>
      <c r="F36" s="121"/>
      <c r="G36" s="121"/>
      <c r="H36" s="121"/>
      <c r="I36" s="121"/>
      <c r="J36" s="41"/>
      <c r="K36" s="41"/>
      <c r="N36" s="21" t="n">
        <f aca="false">L36+M36</f>
        <v>0</v>
      </c>
      <c r="O36" s="41"/>
      <c r="P36" s="41"/>
      <c r="S36" s="21" t="n">
        <f aca="false">Q36+R36</f>
        <v>0</v>
      </c>
      <c r="T36" s="41"/>
      <c r="U36" s="41"/>
      <c r="X36" s="27" t="n">
        <f aca="false">V36+W36</f>
        <v>0</v>
      </c>
      <c r="Y36" s="110"/>
      <c r="Z36" s="110"/>
      <c r="AA36" s="110"/>
      <c r="AB36" s="111"/>
      <c r="AC36" s="111"/>
      <c r="AD36" s="111"/>
      <c r="AE36" s="111"/>
      <c r="AF36" s="111"/>
      <c r="AG36" s="112"/>
      <c r="AH36" s="112"/>
      <c r="AI36" s="112"/>
      <c r="AJ36" s="112"/>
      <c r="AK36" s="112"/>
      <c r="AL36" s="112"/>
      <c r="AM36" s="143"/>
      <c r="AN36" s="35"/>
      <c r="AO36" s="35"/>
      <c r="AP36" s="140" t="s">
        <v>109</v>
      </c>
      <c r="AQ36" s="141"/>
      <c r="AR36" s="137"/>
      <c r="AS36" s="137"/>
      <c r="AT36" s="137"/>
      <c r="AU36" s="35"/>
      <c r="AV36" s="140" t="s">
        <v>110</v>
      </c>
      <c r="AW36" s="142"/>
    </row>
    <row collapsed="false" customFormat="true" customHeight="false" hidden="false" ht="12.9" outlineLevel="0" r="37" s="119">
      <c r="A37" s="122"/>
      <c r="B37" s="123"/>
      <c r="C37" s="124"/>
      <c r="D37" s="125"/>
      <c r="E37" s="125"/>
      <c r="F37" s="125"/>
      <c r="G37" s="121"/>
      <c r="H37" s="121"/>
      <c r="I37" s="121"/>
      <c r="J37" s="41"/>
      <c r="K37" s="41"/>
      <c r="L37" s="0"/>
      <c r="M37" s="0"/>
      <c r="N37" s="21" t="n">
        <f aca="false">L37+M37</f>
        <v>0</v>
      </c>
      <c r="O37" s="41"/>
      <c r="P37" s="41"/>
      <c r="Q37" s="0"/>
      <c r="R37" s="0"/>
      <c r="S37" s="21" t="n">
        <f aca="false">Q37+R37</f>
        <v>0</v>
      </c>
      <c r="T37" s="41"/>
      <c r="U37" s="41"/>
      <c r="V37" s="0"/>
      <c r="W37" s="0"/>
      <c r="X37" s="27" t="n">
        <f aca="false">V37+W37</f>
        <v>0</v>
      </c>
      <c r="Y37" s="110"/>
      <c r="Z37" s="110"/>
      <c r="AA37" s="110"/>
      <c r="AB37" s="111"/>
      <c r="AC37" s="111"/>
      <c r="AD37" s="111"/>
      <c r="AE37" s="111"/>
      <c r="AF37" s="111"/>
      <c r="AG37" s="112"/>
      <c r="AH37" s="112"/>
      <c r="AI37" s="112"/>
      <c r="AJ37" s="112"/>
      <c r="AK37" s="112"/>
      <c r="AL37" s="112"/>
      <c r="AM37" s="136"/>
      <c r="AN37" s="137"/>
      <c r="AO37" s="137"/>
      <c r="AP37" s="137"/>
      <c r="AQ37" s="137"/>
      <c r="AR37" s="137"/>
      <c r="AS37" s="137"/>
      <c r="AT37" s="137"/>
      <c r="AU37" s="118"/>
      <c r="AV37" s="140" t="s">
        <v>111</v>
      </c>
      <c r="AW37" s="142"/>
    </row>
    <row collapsed="false" customFormat="false" customHeight="false" hidden="false" ht="12.8" outlineLevel="0" r="38">
      <c r="A38" s="120" t="s">
        <v>112</v>
      </c>
      <c r="B38" s="120"/>
      <c r="C38" s="120"/>
      <c r="D38" s="121"/>
      <c r="E38" s="121"/>
      <c r="F38" s="121"/>
      <c r="G38" s="120" t="s">
        <v>113</v>
      </c>
      <c r="H38" s="120"/>
      <c r="I38" s="120"/>
      <c r="J38" s="41"/>
      <c r="K38" s="41"/>
      <c r="N38" s="21" t="n">
        <f aca="false">L38+M38</f>
        <v>0</v>
      </c>
      <c r="O38" s="41"/>
      <c r="P38" s="41"/>
      <c r="S38" s="21" t="n">
        <f aca="false">Q38+R38</f>
        <v>0</v>
      </c>
      <c r="T38" s="41"/>
      <c r="U38" s="41"/>
      <c r="X38" s="27" t="n">
        <f aca="false">V38+W38</f>
        <v>0</v>
      </c>
      <c r="Y38" s="110"/>
      <c r="Z38" s="110"/>
      <c r="AA38" s="110"/>
      <c r="AB38" s="111"/>
      <c r="AC38" s="111"/>
      <c r="AD38" s="111"/>
      <c r="AE38" s="111"/>
      <c r="AF38" s="111"/>
      <c r="AG38" s="112"/>
      <c r="AH38" s="112"/>
      <c r="AI38" s="112"/>
      <c r="AJ38" s="112"/>
      <c r="AK38" s="112"/>
      <c r="AL38" s="112"/>
      <c r="AM38" s="136"/>
      <c r="AN38" s="137"/>
      <c r="AO38" s="137"/>
      <c r="AP38" s="137"/>
      <c r="AQ38" s="137"/>
      <c r="AR38" s="137"/>
      <c r="AS38" s="137"/>
      <c r="AT38" s="137"/>
      <c r="AU38" s="35"/>
      <c r="AV38" s="140" t="s">
        <v>114</v>
      </c>
      <c r="AW38" s="144" t="n">
        <f aca="false">SUM(AW35:AW37)</f>
        <v>0</v>
      </c>
    </row>
    <row collapsed="false" customFormat="true" customHeight="false" hidden="false" ht="12.9" outlineLevel="0" r="39" s="119">
      <c r="A39" s="122"/>
      <c r="B39" s="123"/>
      <c r="C39" s="124"/>
      <c r="D39" s="125"/>
      <c r="E39" s="125"/>
      <c r="F39" s="125"/>
      <c r="G39" s="121"/>
      <c r="H39" s="121"/>
      <c r="I39" s="121"/>
      <c r="J39" s="41"/>
      <c r="K39" s="41"/>
      <c r="L39" s="0"/>
      <c r="M39" s="0"/>
      <c r="N39" s="21" t="n">
        <f aca="false">L39+M39</f>
        <v>0</v>
      </c>
      <c r="O39" s="41"/>
      <c r="P39" s="41"/>
      <c r="Q39" s="0"/>
      <c r="R39" s="0"/>
      <c r="S39" s="21" t="n">
        <f aca="false">Q39+R39</f>
        <v>0</v>
      </c>
      <c r="T39" s="41"/>
      <c r="U39" s="41"/>
      <c r="V39" s="0"/>
      <c r="W39" s="0"/>
      <c r="X39" s="27" t="n">
        <f aca="false">V39+W39</f>
        <v>0</v>
      </c>
      <c r="Y39" s="110"/>
      <c r="Z39" s="110"/>
      <c r="AA39" s="110"/>
      <c r="AB39" s="111"/>
      <c r="AC39" s="111"/>
      <c r="AD39" s="111"/>
      <c r="AE39" s="111"/>
      <c r="AF39" s="111"/>
      <c r="AG39" s="112"/>
      <c r="AH39" s="112"/>
      <c r="AI39" s="112"/>
      <c r="AJ39" s="112"/>
      <c r="AK39" s="112"/>
      <c r="AL39" s="112"/>
      <c r="AM39" s="136"/>
      <c r="AN39" s="137"/>
      <c r="AO39" s="137"/>
      <c r="AP39" s="137"/>
      <c r="AQ39" s="137"/>
      <c r="AR39" s="137"/>
      <c r="AS39" s="137"/>
      <c r="AT39" s="118"/>
      <c r="AU39" s="118"/>
      <c r="AV39" s="118"/>
      <c r="AW39" s="145"/>
    </row>
    <row collapsed="false" customFormat="false" customHeight="false" hidden="false" ht="12.8" outlineLevel="0" r="40">
      <c r="A40" s="120" t="s">
        <v>115</v>
      </c>
      <c r="B40" s="120"/>
      <c r="C40" s="120"/>
      <c r="D40" s="121"/>
      <c r="E40" s="121"/>
      <c r="F40" s="121"/>
      <c r="G40" s="121"/>
      <c r="H40" s="121"/>
      <c r="I40" s="121"/>
      <c r="J40" s="41"/>
      <c r="K40" s="41"/>
      <c r="N40" s="21" t="n">
        <f aca="false">L40+M40</f>
        <v>0</v>
      </c>
      <c r="O40" s="41"/>
      <c r="P40" s="41"/>
      <c r="S40" s="21" t="n">
        <f aca="false">Q40+R40</f>
        <v>0</v>
      </c>
      <c r="T40" s="41"/>
      <c r="U40" s="41"/>
      <c r="X40" s="27" t="n">
        <f aca="false">V40+W40</f>
        <v>0</v>
      </c>
      <c r="Y40" s="110"/>
      <c r="Z40" s="110"/>
      <c r="AA40" s="110"/>
      <c r="AB40" s="111"/>
      <c r="AC40" s="111"/>
      <c r="AD40" s="111"/>
      <c r="AE40" s="111"/>
      <c r="AF40" s="111"/>
      <c r="AG40" s="112"/>
      <c r="AH40" s="112"/>
      <c r="AI40" s="112"/>
      <c r="AJ40" s="112"/>
      <c r="AK40" s="112"/>
      <c r="AL40" s="112"/>
      <c r="AM40" s="146"/>
      <c r="AN40" s="146"/>
      <c r="AO40" s="146"/>
      <c r="AP40" s="146"/>
      <c r="AQ40" s="146"/>
      <c r="AR40" s="147"/>
      <c r="AS40" s="147"/>
      <c r="AT40" s="147"/>
      <c r="AU40" s="147"/>
      <c r="AV40" s="147"/>
      <c r="AW40" s="147"/>
    </row>
    <row collapsed="false" customFormat="false" customHeight="false" hidden="false" ht="12.9" outlineLevel="0" r="41">
      <c r="A41" s="122"/>
      <c r="B41" s="123"/>
      <c r="C41" s="124"/>
      <c r="D41" s="125"/>
      <c r="E41" s="125"/>
      <c r="F41" s="125"/>
      <c r="G41" s="121"/>
      <c r="H41" s="121"/>
      <c r="I41" s="121"/>
      <c r="J41" s="41"/>
      <c r="K41" s="41"/>
      <c r="N41" s="21" t="n">
        <f aca="false">L41+M41</f>
        <v>0</v>
      </c>
      <c r="O41" s="41"/>
      <c r="P41" s="41"/>
      <c r="S41" s="21" t="n">
        <f aca="false">Q41+R41</f>
        <v>0</v>
      </c>
      <c r="T41" s="41"/>
      <c r="U41" s="41"/>
      <c r="X41" s="27" t="n">
        <f aca="false">V41+W41</f>
        <v>0</v>
      </c>
      <c r="Y41" s="110"/>
      <c r="Z41" s="110"/>
      <c r="AA41" s="110"/>
      <c r="AB41" s="111"/>
      <c r="AC41" s="111"/>
      <c r="AD41" s="111"/>
      <c r="AE41" s="111"/>
      <c r="AF41" s="111"/>
      <c r="AG41" s="112"/>
      <c r="AH41" s="112"/>
      <c r="AI41" s="112"/>
      <c r="AJ41" s="112"/>
      <c r="AK41" s="112"/>
      <c r="AL41" s="112"/>
      <c r="AM41" s="148" t="s">
        <v>116</v>
      </c>
      <c r="AN41" s="148"/>
      <c r="AO41" s="148"/>
      <c r="AP41" s="148"/>
      <c r="AQ41" s="149"/>
      <c r="AR41" s="150" t="s">
        <v>117</v>
      </c>
      <c r="AS41" s="150"/>
      <c r="AT41" s="150"/>
      <c r="AU41" s="150" t="s">
        <v>118</v>
      </c>
      <c r="AV41" s="150"/>
      <c r="AW41" s="150"/>
    </row>
    <row collapsed="false" customFormat="false" customHeight="false" hidden="false" ht="12.8" outlineLevel="0" r="42">
      <c r="A42" s="120" t="s">
        <v>119</v>
      </c>
      <c r="B42" s="120"/>
      <c r="C42" s="120"/>
      <c r="D42" s="120" t="s">
        <v>120</v>
      </c>
      <c r="E42" s="120"/>
      <c r="F42" s="120"/>
      <c r="G42" s="121"/>
      <c r="H42" s="121"/>
      <c r="I42" s="121"/>
      <c r="J42" s="41"/>
      <c r="K42" s="41"/>
      <c r="N42" s="21" t="n">
        <f aca="false">L42+M42</f>
        <v>0</v>
      </c>
      <c r="O42" s="41"/>
      <c r="P42" s="41"/>
      <c r="S42" s="21" t="n">
        <f aca="false">Q42+R42</f>
        <v>0</v>
      </c>
      <c r="T42" s="41"/>
      <c r="U42" s="41"/>
      <c r="X42" s="27" t="n">
        <f aca="false">V42+W42</f>
        <v>0</v>
      </c>
      <c r="Y42" s="110"/>
      <c r="Z42" s="110"/>
      <c r="AA42" s="110"/>
      <c r="AB42" s="111"/>
      <c r="AC42" s="111"/>
      <c r="AD42" s="111"/>
      <c r="AE42" s="111"/>
      <c r="AF42" s="111"/>
      <c r="AG42" s="112"/>
      <c r="AH42" s="112"/>
      <c r="AI42" s="112"/>
      <c r="AJ42" s="112"/>
      <c r="AK42" s="112"/>
      <c r="AL42" s="112"/>
      <c r="AM42" s="151" t="s">
        <v>121</v>
      </c>
      <c r="AN42" s="151"/>
      <c r="AO42" s="151"/>
      <c r="AP42" s="151"/>
      <c r="AQ42" s="152"/>
      <c r="AR42" s="153" t="s">
        <v>122</v>
      </c>
      <c r="AS42" s="153"/>
      <c r="AT42" s="154"/>
      <c r="AU42" s="153" t="s">
        <v>122</v>
      </c>
      <c r="AV42" s="153"/>
      <c r="AW42" s="155"/>
    </row>
    <row collapsed="false" customFormat="false" customHeight="false" hidden="false" ht="12.9" outlineLevel="0" r="43">
      <c r="A43" s="125"/>
      <c r="B43" s="125"/>
      <c r="C43" s="125"/>
      <c r="D43" s="125"/>
      <c r="E43" s="125"/>
      <c r="F43" s="125"/>
      <c r="G43" s="121"/>
      <c r="H43" s="121"/>
      <c r="I43" s="121"/>
      <c r="J43" s="41"/>
      <c r="K43" s="41"/>
      <c r="N43" s="21" t="n">
        <f aca="false">L43+M43</f>
        <v>0</v>
      </c>
      <c r="O43" s="41"/>
      <c r="P43" s="41"/>
      <c r="S43" s="21" t="n">
        <f aca="false">Q43+R43</f>
        <v>0</v>
      </c>
      <c r="T43" s="41"/>
      <c r="U43" s="41"/>
      <c r="X43" s="27" t="n">
        <f aca="false">V43+W43</f>
        <v>0</v>
      </c>
      <c r="Y43" s="110"/>
      <c r="Z43" s="110"/>
      <c r="AA43" s="110"/>
      <c r="AB43" s="111"/>
      <c r="AC43" s="111"/>
      <c r="AD43" s="111"/>
      <c r="AE43" s="111"/>
      <c r="AF43" s="111"/>
      <c r="AG43" s="112"/>
      <c r="AH43" s="112"/>
      <c r="AI43" s="112"/>
      <c r="AJ43" s="112"/>
      <c r="AK43" s="112"/>
      <c r="AL43" s="112"/>
      <c r="AM43" s="151" t="s">
        <v>123</v>
      </c>
      <c r="AN43" s="151"/>
      <c r="AO43" s="151"/>
      <c r="AP43" s="151"/>
      <c r="AQ43" s="152"/>
      <c r="AR43" s="153" t="s">
        <v>124</v>
      </c>
      <c r="AS43" s="153"/>
      <c r="AT43" s="154"/>
      <c r="AU43" s="153" t="s">
        <v>124</v>
      </c>
      <c r="AV43" s="153"/>
      <c r="AW43" s="155"/>
    </row>
    <row collapsed="false" customFormat="false" customHeight="false" hidden="false" ht="12.8" outlineLevel="0" r="44">
      <c r="A44" s="121"/>
      <c r="B44" s="121"/>
      <c r="C44" s="121"/>
      <c r="D44" s="121"/>
      <c r="E44" s="121"/>
      <c r="F44" s="121"/>
      <c r="G44" s="121"/>
      <c r="H44" s="121"/>
      <c r="I44" s="121"/>
      <c r="J44" s="41"/>
      <c r="K44" s="41"/>
      <c r="N44" s="21" t="n">
        <f aca="false">L44+M44</f>
        <v>0</v>
      </c>
      <c r="O44" s="41"/>
      <c r="P44" s="41"/>
      <c r="S44" s="21" t="n">
        <f aca="false">Q44+R44</f>
        <v>0</v>
      </c>
      <c r="T44" s="41"/>
      <c r="U44" s="41"/>
      <c r="X44" s="27" t="n">
        <f aca="false">V44+W44</f>
        <v>0</v>
      </c>
      <c r="Y44" s="110"/>
      <c r="Z44" s="110"/>
      <c r="AA44" s="110"/>
      <c r="AB44" s="111"/>
      <c r="AC44" s="111"/>
      <c r="AD44" s="111"/>
      <c r="AE44" s="111"/>
      <c r="AF44" s="111"/>
      <c r="AG44" s="112"/>
      <c r="AH44" s="112"/>
      <c r="AI44" s="112"/>
      <c r="AJ44" s="112"/>
      <c r="AK44" s="112"/>
      <c r="AL44" s="112"/>
      <c r="AM44" s="151" t="s">
        <v>125</v>
      </c>
      <c r="AN44" s="151"/>
      <c r="AO44" s="151"/>
      <c r="AP44" s="151"/>
      <c r="AQ44" s="152"/>
      <c r="AR44" s="137"/>
      <c r="AS44" s="137"/>
      <c r="AT44" s="154"/>
      <c r="AU44" s="154"/>
      <c r="AV44" s="154"/>
      <c r="AW44" s="155"/>
    </row>
    <row collapsed="false" customFormat="true" customHeight="false" hidden="false" ht="12.9" outlineLevel="0" r="45" s="119">
      <c r="A45" s="125"/>
      <c r="B45" s="125"/>
      <c r="C45" s="125"/>
      <c r="D45" s="125"/>
      <c r="E45" s="125"/>
      <c r="F45" s="125"/>
      <c r="G45" s="121"/>
      <c r="H45" s="121"/>
      <c r="I45" s="121"/>
      <c r="J45" s="41"/>
      <c r="K45" s="41"/>
      <c r="L45" s="0"/>
      <c r="M45" s="0"/>
      <c r="N45" s="21" t="n">
        <f aca="false">L45+M45</f>
        <v>0</v>
      </c>
      <c r="O45" s="41"/>
      <c r="P45" s="41"/>
      <c r="Q45" s="0"/>
      <c r="R45" s="0"/>
      <c r="S45" s="21" t="n">
        <f aca="false">Q45+R45</f>
        <v>0</v>
      </c>
      <c r="T45" s="41"/>
      <c r="U45" s="41"/>
      <c r="V45" s="0"/>
      <c r="W45" s="0"/>
      <c r="X45" s="27" t="n">
        <f aca="false">V45+W45</f>
        <v>0</v>
      </c>
      <c r="Y45" s="110"/>
      <c r="Z45" s="110"/>
      <c r="AA45" s="110"/>
      <c r="AB45" s="111"/>
      <c r="AC45" s="111"/>
      <c r="AD45" s="111"/>
      <c r="AE45" s="111"/>
      <c r="AF45" s="111"/>
      <c r="AG45" s="112"/>
      <c r="AH45" s="112"/>
      <c r="AI45" s="112"/>
      <c r="AJ45" s="112"/>
      <c r="AK45" s="112"/>
      <c r="AL45" s="112"/>
      <c r="AM45" s="151"/>
      <c r="AN45" s="151"/>
      <c r="AO45" s="151"/>
      <c r="AP45" s="151"/>
      <c r="AQ45" s="152"/>
      <c r="AR45" s="137"/>
      <c r="AS45" s="137"/>
      <c r="AT45" s="154"/>
      <c r="AU45" s="154"/>
      <c r="AV45" s="154"/>
      <c r="AW45" s="155"/>
    </row>
    <row collapsed="false" customFormat="false" customHeight="false" hidden="false" ht="12.8" outlineLevel="0" r="46">
      <c r="A46" s="121"/>
      <c r="B46" s="121"/>
      <c r="C46" s="121"/>
      <c r="D46" s="121"/>
      <c r="E46" s="121"/>
      <c r="F46" s="121"/>
      <c r="G46" s="121"/>
      <c r="H46" s="121"/>
      <c r="I46" s="121"/>
      <c r="J46" s="41"/>
      <c r="K46" s="41"/>
      <c r="N46" s="21" t="n">
        <f aca="false">L46+M46</f>
        <v>0</v>
      </c>
      <c r="O46" s="41"/>
      <c r="P46" s="41"/>
      <c r="S46" s="21" t="n">
        <f aca="false">Q46+R46</f>
        <v>0</v>
      </c>
      <c r="T46" s="41"/>
      <c r="U46" s="41"/>
      <c r="X46" s="27" t="n">
        <f aca="false">V46+W46</f>
        <v>0</v>
      </c>
      <c r="Y46" s="110"/>
      <c r="Z46" s="110"/>
      <c r="AA46" s="110"/>
      <c r="AB46" s="111"/>
      <c r="AC46" s="111"/>
      <c r="AD46" s="111"/>
      <c r="AE46" s="111"/>
      <c r="AF46" s="111"/>
      <c r="AG46" s="112"/>
      <c r="AH46" s="112"/>
      <c r="AI46" s="112"/>
      <c r="AJ46" s="112"/>
      <c r="AK46" s="112"/>
      <c r="AL46" s="112"/>
      <c r="AM46" s="151"/>
      <c r="AN46" s="151"/>
      <c r="AO46" s="151"/>
      <c r="AP46" s="151"/>
      <c r="AQ46" s="152"/>
      <c r="AR46" s="156"/>
      <c r="AS46" s="156"/>
      <c r="AT46" s="157"/>
      <c r="AU46" s="158"/>
      <c r="AV46" s="157"/>
      <c r="AW46" s="159"/>
    </row>
    <row collapsed="false" customFormat="true" customHeight="false" hidden="false" ht="12.9" outlineLevel="0" r="47" s="176">
      <c r="A47" s="160"/>
      <c r="B47" s="160"/>
      <c r="C47" s="160"/>
      <c r="D47" s="161"/>
      <c r="E47" s="161"/>
      <c r="F47" s="161"/>
      <c r="G47" s="162"/>
      <c r="H47" s="162"/>
      <c r="I47" s="162"/>
      <c r="J47" s="163"/>
      <c r="K47" s="163"/>
      <c r="L47" s="164"/>
      <c r="M47" s="164"/>
      <c r="N47" s="165" t="n">
        <f aca="false">L47+M47</f>
        <v>0</v>
      </c>
      <c r="O47" s="163"/>
      <c r="P47" s="163"/>
      <c r="Q47" s="164"/>
      <c r="R47" s="164"/>
      <c r="S47" s="165" t="n">
        <f aca="false">Q47+R47</f>
        <v>0</v>
      </c>
      <c r="T47" s="163"/>
      <c r="U47" s="163"/>
      <c r="V47" s="164"/>
      <c r="W47" s="164"/>
      <c r="X47" s="166" t="n">
        <f aca="false">V47+W47</f>
        <v>0</v>
      </c>
      <c r="Y47" s="167"/>
      <c r="Z47" s="167"/>
      <c r="AA47" s="167"/>
      <c r="AB47" s="168"/>
      <c r="AC47" s="168"/>
      <c r="AD47" s="168"/>
      <c r="AE47" s="168"/>
      <c r="AF47" s="168"/>
      <c r="AG47" s="169"/>
      <c r="AH47" s="169"/>
      <c r="AI47" s="169"/>
      <c r="AJ47" s="169"/>
      <c r="AK47" s="169"/>
      <c r="AL47" s="169"/>
      <c r="AM47" s="170"/>
      <c r="AN47" s="170"/>
      <c r="AO47" s="170"/>
      <c r="AP47" s="170"/>
      <c r="AQ47" s="171"/>
      <c r="AR47" s="172"/>
      <c r="AS47" s="172"/>
      <c r="AT47" s="173"/>
      <c r="AU47" s="174"/>
      <c r="AV47" s="173"/>
      <c r="AW47" s="175"/>
    </row>
    <row collapsed="false" customFormat="false" customHeight="false" hidden="false" ht="15.2" outlineLevel="0" r="54">
      <c r="B54" s="1"/>
    </row>
    <row collapsed="false" customFormat="false" customHeight="false" hidden="false" ht="15.2" outlineLevel="0" r="55">
      <c r="A55" s="177" t="s">
        <v>126</v>
      </c>
      <c r="B55" s="178" t="s">
        <v>127</v>
      </c>
      <c r="C55" s="91"/>
      <c r="E55" s="179" t="s">
        <v>128</v>
      </c>
      <c r="F55" s="179" t="s">
        <v>129</v>
      </c>
      <c r="AM55" s="180" t="s">
        <v>130</v>
      </c>
      <c r="AN55" s="180"/>
      <c r="AO55" s="180"/>
      <c r="AP55" s="180"/>
      <c r="AQ55" s="181" t="s">
        <v>131</v>
      </c>
      <c r="AR55" s="182" t="s">
        <v>132</v>
      </c>
      <c r="AS55" s="182"/>
      <c r="AT55" s="183" t="s">
        <v>133</v>
      </c>
      <c r="AU55" s="183"/>
      <c r="AV55" s="183"/>
      <c r="AW55" s="184" t="s">
        <v>134</v>
      </c>
    </row>
    <row collapsed="false" customFormat="false" customHeight="false" hidden="false" ht="15.2" outlineLevel="0" r="56">
      <c r="A56" s="185" t="n">
        <v>0</v>
      </c>
      <c r="B56" s="186" t="n">
        <v>0</v>
      </c>
      <c r="E56" s="187" t="n">
        <v>0</v>
      </c>
      <c r="F56" s="179" t="n">
        <v>0</v>
      </c>
      <c r="AM56" s="188" t="s">
        <v>135</v>
      </c>
      <c r="AN56" s="188"/>
      <c r="AO56" s="188"/>
      <c r="AP56" s="188"/>
      <c r="AQ56" s="189" t="s">
        <v>136</v>
      </c>
      <c r="AR56" s="137" t="s">
        <v>137</v>
      </c>
      <c r="AS56" s="137"/>
      <c r="AT56" s="154" t="s">
        <v>138</v>
      </c>
      <c r="AU56" s="154"/>
      <c r="AV56" s="154"/>
      <c r="AW56" s="155" t="s">
        <v>139</v>
      </c>
    </row>
    <row collapsed="false" customFormat="false" customHeight="false" hidden="false" ht="15.2" outlineLevel="0" r="57">
      <c r="A57" s="190" t="n">
        <v>71</v>
      </c>
      <c r="B57" s="186" t="n">
        <v>1</v>
      </c>
      <c r="E57" s="187" t="n">
        <v>41</v>
      </c>
      <c r="F57" s="179" t="n">
        <v>1</v>
      </c>
      <c r="AM57" s="188" t="s">
        <v>140</v>
      </c>
      <c r="AN57" s="188"/>
      <c r="AO57" s="188"/>
      <c r="AP57" s="188"/>
      <c r="AQ57" s="189" t="s">
        <v>141</v>
      </c>
      <c r="AR57" s="137"/>
      <c r="AS57" s="137"/>
      <c r="AT57" s="154" t="s">
        <v>142</v>
      </c>
      <c r="AU57" s="154"/>
      <c r="AV57" s="154"/>
      <c r="AW57" s="155" t="s">
        <v>143</v>
      </c>
    </row>
    <row collapsed="false" customFormat="false" customHeight="false" hidden="false" ht="15.2" outlineLevel="0" r="58">
      <c r="A58" s="190" t="n">
        <v>76</v>
      </c>
      <c r="B58" s="186" t="n">
        <v>2</v>
      </c>
      <c r="E58" s="187" t="n">
        <v>46</v>
      </c>
      <c r="F58" s="179" t="n">
        <v>2</v>
      </c>
      <c r="AM58" s="188" t="s">
        <v>144</v>
      </c>
      <c r="AN58" s="188"/>
      <c r="AO58" s="188"/>
      <c r="AP58" s="188"/>
      <c r="AQ58" s="189" t="s">
        <v>145</v>
      </c>
      <c r="AR58" s="137" t="s">
        <v>146</v>
      </c>
      <c r="AS58" s="137"/>
      <c r="AT58" s="154" t="s">
        <v>138</v>
      </c>
      <c r="AU58" s="154"/>
      <c r="AV58" s="154"/>
      <c r="AW58" s="155" t="s">
        <v>147</v>
      </c>
    </row>
    <row collapsed="false" customFormat="false" customHeight="false" hidden="false" ht="15.2" outlineLevel="0" r="59">
      <c r="A59" s="190" t="n">
        <v>81</v>
      </c>
      <c r="B59" s="186" t="n">
        <v>3</v>
      </c>
      <c r="E59" s="187" t="n">
        <v>51</v>
      </c>
      <c r="F59" s="179" t="n">
        <v>3</v>
      </c>
      <c r="AM59" s="188" t="s">
        <v>148</v>
      </c>
      <c r="AN59" s="188"/>
      <c r="AO59" s="188"/>
      <c r="AP59" s="188"/>
      <c r="AQ59" s="189" t="s">
        <v>149</v>
      </c>
      <c r="AR59" s="137"/>
      <c r="AS59" s="137"/>
      <c r="AT59" s="154" t="s">
        <v>142</v>
      </c>
      <c r="AU59" s="154"/>
      <c r="AV59" s="154"/>
      <c r="AW59" s="155" t="s">
        <v>139</v>
      </c>
    </row>
    <row collapsed="false" customFormat="false" customHeight="false" hidden="false" ht="15.2" outlineLevel="0" r="60">
      <c r="A60" s="190" t="n">
        <v>86</v>
      </c>
      <c r="B60" s="186" t="n">
        <v>4</v>
      </c>
      <c r="E60" s="187" t="n">
        <v>56</v>
      </c>
      <c r="F60" s="179" t="n">
        <v>4</v>
      </c>
      <c r="AM60" s="188" t="s">
        <v>150</v>
      </c>
      <c r="AN60" s="188"/>
      <c r="AO60" s="188"/>
      <c r="AP60" s="188"/>
      <c r="AQ60" s="189" t="s">
        <v>151</v>
      </c>
    </row>
    <row collapsed="false" customFormat="false" customHeight="false" hidden="false" ht="15.2" outlineLevel="0" r="61">
      <c r="A61" s="190" t="n">
        <v>91</v>
      </c>
      <c r="B61" s="186" t="n">
        <v>5</v>
      </c>
      <c r="E61" s="187" t="n">
        <v>61</v>
      </c>
      <c r="F61" s="179" t="n">
        <v>5</v>
      </c>
      <c r="AM61" s="191" t="s">
        <v>142</v>
      </c>
      <c r="AN61" s="191"/>
      <c r="AO61" s="191"/>
      <c r="AP61" s="191"/>
      <c r="AQ61" s="192" t="s">
        <v>152</v>
      </c>
    </row>
    <row collapsed="false" customFormat="false" customHeight="false" hidden="false" ht="15.2" outlineLevel="0" r="62">
      <c r="A62" s="190" t="n">
        <v>96</v>
      </c>
      <c r="B62" s="186" t="n">
        <v>6</v>
      </c>
      <c r="E62" s="187" t="n">
        <v>66</v>
      </c>
      <c r="F62" s="179" t="n">
        <v>6</v>
      </c>
    </row>
    <row collapsed="false" customFormat="false" customHeight="false" hidden="false" ht="15.2" outlineLevel="0" r="63">
      <c r="A63" s="190" t="n">
        <v>101</v>
      </c>
      <c r="B63" s="186" t="n">
        <v>8</v>
      </c>
      <c r="E63" s="187" t="n">
        <v>71</v>
      </c>
      <c r="F63" s="179" t="n">
        <v>8</v>
      </c>
    </row>
    <row collapsed="false" customFormat="false" customHeight="false" hidden="false" ht="15.2" outlineLevel="0" r="64">
      <c r="A64" s="190" t="n">
        <v>111</v>
      </c>
      <c r="B64" s="186" t="n">
        <v>10</v>
      </c>
      <c r="E64" s="187" t="n">
        <v>76</v>
      </c>
      <c r="F64" s="179" t="n">
        <v>10</v>
      </c>
    </row>
    <row collapsed="false" customFormat="false" customHeight="false" hidden="false" ht="15.2" outlineLevel="0" r="65">
      <c r="A65" s="190" t="n">
        <v>121</v>
      </c>
      <c r="B65" s="186" t="n">
        <v>12</v>
      </c>
      <c r="E65" s="187" t="n">
        <v>81</v>
      </c>
      <c r="F65" s="178" t="n">
        <v>12</v>
      </c>
    </row>
    <row collapsed="false" customFormat="false" customHeight="false" hidden="false" ht="15.2" outlineLevel="0" r="66">
      <c r="A66" s="190" t="n">
        <v>131</v>
      </c>
      <c r="B66" s="186" t="n">
        <v>15</v>
      </c>
      <c r="E66" s="187" t="n">
        <v>86</v>
      </c>
      <c r="F66" s="179" t="n">
        <v>14</v>
      </c>
    </row>
    <row collapsed="false" customFormat="false" customHeight="false" hidden="false" ht="15.2" outlineLevel="0" r="67">
      <c r="A67" s="190" t="n">
        <v>151</v>
      </c>
      <c r="B67" s="186" t="n">
        <v>20</v>
      </c>
      <c r="E67" s="187" t="n">
        <v>91</v>
      </c>
      <c r="F67" s="179" t="n">
        <v>16</v>
      </c>
    </row>
    <row collapsed="false" customFormat="false" customHeight="false" hidden="false" ht="15.2" outlineLevel="0" r="68">
      <c r="A68" s="190" t="n">
        <v>176</v>
      </c>
      <c r="B68" s="186" t="n">
        <v>25</v>
      </c>
      <c r="E68" s="187" t="n">
        <v>96</v>
      </c>
      <c r="F68" s="179" t="n">
        <v>18</v>
      </c>
    </row>
    <row collapsed="false" customFormat="false" customHeight="false" hidden="false" ht="12.8" outlineLevel="0" r="71">
      <c r="A71" s="176" t="s">
        <v>153</v>
      </c>
      <c r="B71" s="176"/>
    </row>
    <row collapsed="false" customFormat="false" customHeight="false" hidden="false" ht="12.8" outlineLevel="0" r="72">
      <c r="A72" s="176" t="s">
        <v>154</v>
      </c>
      <c r="B72" s="176" t="n">
        <f aca="false">FLOOR((C11+C15)*0.5,1)</f>
        <v>0</v>
      </c>
    </row>
    <row collapsed="false" customFormat="false" customHeight="false" hidden="false" ht="12.8" outlineLevel="0" r="73">
      <c r="A73" s="176" t="s">
        <v>155</v>
      </c>
      <c r="B73" s="176" t="n">
        <f aca="false">FLOOR((C12+C16)*0.5,1)</f>
        <v>0</v>
      </c>
    </row>
    <row collapsed="false" customFormat="false" customHeight="false" hidden="false" ht="12.8" outlineLevel="0" r="74">
      <c r="A74" s="176" t="s">
        <v>156</v>
      </c>
      <c r="B74" s="176" t="n">
        <f aca="false">FLOOR((C13+C17)*0.5,1)</f>
        <v>0</v>
      </c>
    </row>
    <row collapsed="false" customFormat="false" customHeight="false" hidden="false" ht="12.8" outlineLevel="0" r="75">
      <c r="A75" s="176" t="s">
        <v>157</v>
      </c>
      <c r="B75" s="176" t="n">
        <f aca="false">FLOOR((F11+F15)*0.5,1)</f>
        <v>0</v>
      </c>
    </row>
    <row collapsed="false" customFormat="false" customHeight="false" hidden="false" ht="12.8" outlineLevel="0" r="76">
      <c r="A76" s="176" t="s">
        <v>158</v>
      </c>
      <c r="B76" s="176" t="n">
        <f aca="false">FLOOR((F12+F16)*0.5,1)</f>
        <v>0</v>
      </c>
    </row>
    <row collapsed="false" customFormat="false" customHeight="false" hidden="false" ht="12.8" outlineLevel="0" r="77">
      <c r="A77" s="176" t="s">
        <v>159</v>
      </c>
      <c r="B77" s="176" t="n">
        <f aca="false">FLOOR((F13+F17)*0.5,1)</f>
        <v>0</v>
      </c>
    </row>
    <row collapsed="false" customFormat="false" customHeight="false" hidden="false" ht="12.8" outlineLevel="0" r="78">
      <c r="A78" s="176" t="s">
        <v>160</v>
      </c>
      <c r="B78" s="176" t="n">
        <f aca="false">FLOOR((I11+I15)*0.5,1)</f>
        <v>0</v>
      </c>
    </row>
    <row collapsed="false" customFormat="false" customHeight="false" hidden="false" ht="12.8" outlineLevel="0" r="79">
      <c r="A79" s="176" t="s">
        <v>161</v>
      </c>
      <c r="B79" s="176" t="n">
        <f aca="false">FLOOR((I12+I16)*0.5,1)</f>
        <v>0</v>
      </c>
    </row>
    <row collapsed="false" customFormat="false" customHeight="false" hidden="false" ht="12.8" outlineLevel="0" r="80">
      <c r="A80" s="176" t="s">
        <v>162</v>
      </c>
      <c r="B80" s="176" t="n">
        <f aca="false">FLOOR((I13+I17)*0.5,1)</f>
        <v>0</v>
      </c>
    </row>
    <row collapsed="false" customFormat="false" customHeight="false" hidden="false" ht="12.8" outlineLevel="0" r="81">
      <c r="A81" s="176" t="s">
        <v>163</v>
      </c>
      <c r="B81" s="176" t="n">
        <f aca="false">FLOOR((I11+I16)*0.5,1)</f>
        <v>0</v>
      </c>
    </row>
    <row collapsed="false" customFormat="false" customHeight="false" hidden="false" ht="12.8" outlineLevel="0" r="82">
      <c r="A82" s="176" t="s">
        <v>164</v>
      </c>
      <c r="B82" s="176" t="n">
        <v>0</v>
      </c>
    </row>
  </sheetData>
  <mergeCells count="519">
    <mergeCell ref="A1:I1"/>
    <mergeCell ref="J1:X1"/>
    <mergeCell ref="Y1:AL1"/>
    <mergeCell ref="AM1:AW1"/>
    <mergeCell ref="A2:I2"/>
    <mergeCell ref="Y2:Z2"/>
    <mergeCell ref="AH2:AI2"/>
    <mergeCell ref="AK2:AL2"/>
    <mergeCell ref="AM2:AP2"/>
    <mergeCell ref="AR2:AS2"/>
    <mergeCell ref="AT2:AU2"/>
    <mergeCell ref="A3:I3"/>
    <mergeCell ref="J3:K3"/>
    <mergeCell ref="O3:P3"/>
    <mergeCell ref="T3:U3"/>
    <mergeCell ref="Y3:Z3"/>
    <mergeCell ref="AH3:AI3"/>
    <mergeCell ref="AK3:AL3"/>
    <mergeCell ref="AM3:AP3"/>
    <mergeCell ref="AR3:AS3"/>
    <mergeCell ref="AT3:AU3"/>
    <mergeCell ref="A4:C4"/>
    <mergeCell ref="E4:G4"/>
    <mergeCell ref="H4:I4"/>
    <mergeCell ref="J4:K4"/>
    <mergeCell ref="O4:P4"/>
    <mergeCell ref="T4:U4"/>
    <mergeCell ref="Y4:Z4"/>
    <mergeCell ref="AH4:AI4"/>
    <mergeCell ref="AK4:AL4"/>
    <mergeCell ref="AM4:AP4"/>
    <mergeCell ref="AR4:AS4"/>
    <mergeCell ref="AT4:AU4"/>
    <mergeCell ref="A5:C5"/>
    <mergeCell ref="E5:G5"/>
    <mergeCell ref="H5:I5"/>
    <mergeCell ref="J5:K5"/>
    <mergeCell ref="O5:P5"/>
    <mergeCell ref="T5:U5"/>
    <mergeCell ref="Y5:Z5"/>
    <mergeCell ref="AH5:AI5"/>
    <mergeCell ref="AK5:AL5"/>
    <mergeCell ref="AM5:AP5"/>
    <mergeCell ref="AR5:AS5"/>
    <mergeCell ref="AT5:AU5"/>
    <mergeCell ref="A6:C6"/>
    <mergeCell ref="E6:F6"/>
    <mergeCell ref="J6:K6"/>
    <mergeCell ref="O6:P6"/>
    <mergeCell ref="T6:U6"/>
    <mergeCell ref="Y6:Z6"/>
    <mergeCell ref="AH6:AI6"/>
    <mergeCell ref="AK6:AL6"/>
    <mergeCell ref="AM6:AP6"/>
    <mergeCell ref="AR6:AS6"/>
    <mergeCell ref="AT6:AU6"/>
    <mergeCell ref="A7:I7"/>
    <mergeCell ref="J7:K7"/>
    <mergeCell ref="O7:P7"/>
    <mergeCell ref="T7:U7"/>
    <mergeCell ref="Y7:Z7"/>
    <mergeCell ref="AH7:AI7"/>
    <mergeCell ref="AK7:AL7"/>
    <mergeCell ref="AM7:AP7"/>
    <mergeCell ref="AR7:AS7"/>
    <mergeCell ref="AT7:AU7"/>
    <mergeCell ref="D8:E8"/>
    <mergeCell ref="G8:H8"/>
    <mergeCell ref="J8:K8"/>
    <mergeCell ref="O8:P8"/>
    <mergeCell ref="T8:U8"/>
    <mergeCell ref="Y8:Z8"/>
    <mergeCell ref="AH8:AI8"/>
    <mergeCell ref="AK8:AL8"/>
    <mergeCell ref="AM8:AP8"/>
    <mergeCell ref="AR8:AS8"/>
    <mergeCell ref="AT8:AU8"/>
    <mergeCell ref="J9:K9"/>
    <mergeCell ref="O9:P9"/>
    <mergeCell ref="T9:U9"/>
    <mergeCell ref="Y9:Z9"/>
    <mergeCell ref="AH9:AI9"/>
    <mergeCell ref="AK9:AL9"/>
    <mergeCell ref="AM9:AP9"/>
    <mergeCell ref="AR9:AS9"/>
    <mergeCell ref="AT9:AU9"/>
    <mergeCell ref="A10:B10"/>
    <mergeCell ref="D10:E10"/>
    <mergeCell ref="G10:H10"/>
    <mergeCell ref="J10:K10"/>
    <mergeCell ref="O10:P10"/>
    <mergeCell ref="T10:U10"/>
    <mergeCell ref="Y10:Z10"/>
    <mergeCell ref="AH10:AI10"/>
    <mergeCell ref="AK10:AL10"/>
    <mergeCell ref="AM10:AP10"/>
    <mergeCell ref="AR10:AS10"/>
    <mergeCell ref="AT10:AU10"/>
    <mergeCell ref="A11:B11"/>
    <mergeCell ref="D11:E11"/>
    <mergeCell ref="G11:H11"/>
    <mergeCell ref="J11:K11"/>
    <mergeCell ref="O11:P11"/>
    <mergeCell ref="T11:U11"/>
    <mergeCell ref="Y11:Z11"/>
    <mergeCell ref="AH11:AI11"/>
    <mergeCell ref="AK11:AL11"/>
    <mergeCell ref="AM11:AP11"/>
    <mergeCell ref="AR11:AS11"/>
    <mergeCell ref="AT11:AU11"/>
    <mergeCell ref="A12:B12"/>
    <mergeCell ref="D12:E12"/>
    <mergeCell ref="G12:H12"/>
    <mergeCell ref="J12:K12"/>
    <mergeCell ref="O12:P12"/>
    <mergeCell ref="T12:U12"/>
    <mergeCell ref="Y12:Z12"/>
    <mergeCell ref="AB12:AC12"/>
    <mergeCell ref="AD12:AE12"/>
    <mergeCell ref="AH12:AI12"/>
    <mergeCell ref="AJ12:AK12"/>
    <mergeCell ref="AM12:AP12"/>
    <mergeCell ref="AR12:AS12"/>
    <mergeCell ref="AT12:AU12"/>
    <mergeCell ref="A13:B13"/>
    <mergeCell ref="D13:E13"/>
    <mergeCell ref="G13:H13"/>
    <mergeCell ref="J13:K13"/>
    <mergeCell ref="O13:P13"/>
    <mergeCell ref="T13:U13"/>
    <mergeCell ref="Y13:Z13"/>
    <mergeCell ref="AB13:AC13"/>
    <mergeCell ref="AD13:AE13"/>
    <mergeCell ref="AH13:AI13"/>
    <mergeCell ref="AJ13:AK13"/>
    <mergeCell ref="AM13:AP13"/>
    <mergeCell ref="AR13:AS13"/>
    <mergeCell ref="AT13:AU13"/>
    <mergeCell ref="A14:B14"/>
    <mergeCell ref="D14:E14"/>
    <mergeCell ref="G14:H14"/>
    <mergeCell ref="J14:K14"/>
    <mergeCell ref="O14:P14"/>
    <mergeCell ref="T14:U14"/>
    <mergeCell ref="Y14:Z14"/>
    <mergeCell ref="AB14:AC14"/>
    <mergeCell ref="AD14:AE14"/>
    <mergeCell ref="AH14:AI14"/>
    <mergeCell ref="AJ14:AK14"/>
    <mergeCell ref="AM14:AP14"/>
    <mergeCell ref="AR14:AS14"/>
    <mergeCell ref="AT14:AU14"/>
    <mergeCell ref="A15:B15"/>
    <mergeCell ref="D15:E15"/>
    <mergeCell ref="G15:H15"/>
    <mergeCell ref="J15:K15"/>
    <mergeCell ref="O15:P15"/>
    <mergeCell ref="T15:U15"/>
    <mergeCell ref="Y15:Z15"/>
    <mergeCell ref="AB15:AC15"/>
    <mergeCell ref="AD15:AE15"/>
    <mergeCell ref="AH15:AI15"/>
    <mergeCell ref="AJ15:AK15"/>
    <mergeCell ref="AM15:AP15"/>
    <mergeCell ref="AR15:AS15"/>
    <mergeCell ref="AT15:AU15"/>
    <mergeCell ref="A16:B16"/>
    <mergeCell ref="D16:E16"/>
    <mergeCell ref="G16:H16"/>
    <mergeCell ref="J16:K16"/>
    <mergeCell ref="O16:P16"/>
    <mergeCell ref="T16:U16"/>
    <mergeCell ref="Y16:Z16"/>
    <mergeCell ref="AB16:AC16"/>
    <mergeCell ref="AD16:AE16"/>
    <mergeCell ref="AH16:AI16"/>
    <mergeCell ref="AJ16:AK16"/>
    <mergeCell ref="AM16:AP16"/>
    <mergeCell ref="AR16:AS16"/>
    <mergeCell ref="AT16:AU16"/>
    <mergeCell ref="A17:B17"/>
    <mergeCell ref="D17:E17"/>
    <mergeCell ref="G17:H17"/>
    <mergeCell ref="J17:K17"/>
    <mergeCell ref="O17:P17"/>
    <mergeCell ref="T17:U17"/>
    <mergeCell ref="Y17:Z17"/>
    <mergeCell ref="AB17:AC17"/>
    <mergeCell ref="AD17:AE17"/>
    <mergeCell ref="AH17:AI17"/>
    <mergeCell ref="AJ17:AK17"/>
    <mergeCell ref="AM17:AP17"/>
    <mergeCell ref="AR17:AS17"/>
    <mergeCell ref="AT17:AU17"/>
    <mergeCell ref="A18:B18"/>
    <mergeCell ref="D18:E18"/>
    <mergeCell ref="G18:H18"/>
    <mergeCell ref="J18:K18"/>
    <mergeCell ref="O18:P18"/>
    <mergeCell ref="T18:U18"/>
    <mergeCell ref="Y18:AL18"/>
    <mergeCell ref="AM18:AP18"/>
    <mergeCell ref="AR18:AS18"/>
    <mergeCell ref="AT18:AU18"/>
    <mergeCell ref="A19:I19"/>
    <mergeCell ref="J19:K19"/>
    <mergeCell ref="O19:P19"/>
    <mergeCell ref="T19:U19"/>
    <mergeCell ref="Y19:AA19"/>
    <mergeCell ref="AB19:AF19"/>
    <mergeCell ref="AG19:AL19"/>
    <mergeCell ref="AM19:AP19"/>
    <mergeCell ref="AR19:AS19"/>
    <mergeCell ref="AT19:AU19"/>
    <mergeCell ref="A20:C20"/>
    <mergeCell ref="D20:F20"/>
    <mergeCell ref="G20:I20"/>
    <mergeCell ref="J20:K20"/>
    <mergeCell ref="O20:P20"/>
    <mergeCell ref="T20:U20"/>
    <mergeCell ref="Y20:AA20"/>
    <mergeCell ref="AB20:AF20"/>
    <mergeCell ref="AG20:AL20"/>
    <mergeCell ref="AM20:AP20"/>
    <mergeCell ref="AR20:AS20"/>
    <mergeCell ref="AT20:AU20"/>
    <mergeCell ref="D21:F21"/>
    <mergeCell ref="J21:K21"/>
    <mergeCell ref="O21:P21"/>
    <mergeCell ref="T21:U21"/>
    <mergeCell ref="Y21:AA21"/>
    <mergeCell ref="AB21:AF21"/>
    <mergeCell ref="AG21:AL21"/>
    <mergeCell ref="AM21:AP21"/>
    <mergeCell ref="AR21:AS21"/>
    <mergeCell ref="AT21:AU21"/>
    <mergeCell ref="A22:C22"/>
    <mergeCell ref="D22:F22"/>
    <mergeCell ref="G22:I22"/>
    <mergeCell ref="J22:K22"/>
    <mergeCell ref="O22:P22"/>
    <mergeCell ref="T22:U22"/>
    <mergeCell ref="Y22:AA22"/>
    <mergeCell ref="AB22:AF22"/>
    <mergeCell ref="AG22:AL22"/>
    <mergeCell ref="AM22:AP22"/>
    <mergeCell ref="AR22:AS22"/>
    <mergeCell ref="AT22:AU22"/>
    <mergeCell ref="D23:F23"/>
    <mergeCell ref="J23:K23"/>
    <mergeCell ref="O23:P23"/>
    <mergeCell ref="T23:U23"/>
    <mergeCell ref="Y23:AA23"/>
    <mergeCell ref="AB23:AF23"/>
    <mergeCell ref="AG23:AL23"/>
    <mergeCell ref="AM23:AP23"/>
    <mergeCell ref="AR23:AS23"/>
    <mergeCell ref="AT23:AU23"/>
    <mergeCell ref="A24:C24"/>
    <mergeCell ref="D24:F24"/>
    <mergeCell ref="G24:I24"/>
    <mergeCell ref="J24:K24"/>
    <mergeCell ref="O24:P24"/>
    <mergeCell ref="T24:U24"/>
    <mergeCell ref="Y24:AA24"/>
    <mergeCell ref="AB24:AF24"/>
    <mergeCell ref="AG24:AL24"/>
    <mergeCell ref="AM24:AP24"/>
    <mergeCell ref="AR24:AS24"/>
    <mergeCell ref="AT24:AU24"/>
    <mergeCell ref="D25:F25"/>
    <mergeCell ref="J25:K25"/>
    <mergeCell ref="O25:P25"/>
    <mergeCell ref="T25:U25"/>
    <mergeCell ref="Y25:AA25"/>
    <mergeCell ref="AB25:AF25"/>
    <mergeCell ref="AG25:AL25"/>
    <mergeCell ref="AM25:AP25"/>
    <mergeCell ref="AR25:AS25"/>
    <mergeCell ref="AT25:AU25"/>
    <mergeCell ref="A26:C26"/>
    <mergeCell ref="D26:F26"/>
    <mergeCell ref="G26:I26"/>
    <mergeCell ref="J26:K26"/>
    <mergeCell ref="O26:P26"/>
    <mergeCell ref="T26:U26"/>
    <mergeCell ref="Y26:AA26"/>
    <mergeCell ref="AB26:AF26"/>
    <mergeCell ref="AG26:AL26"/>
    <mergeCell ref="AM26:AP26"/>
    <mergeCell ref="AR26:AS26"/>
    <mergeCell ref="AT26:AU26"/>
    <mergeCell ref="D27:F27"/>
    <mergeCell ref="J27:K27"/>
    <mergeCell ref="O27:P27"/>
    <mergeCell ref="T27:U27"/>
    <mergeCell ref="Y27:AA27"/>
    <mergeCell ref="AB27:AF27"/>
    <mergeCell ref="AG27:AL27"/>
    <mergeCell ref="AM27:AP27"/>
    <mergeCell ref="AR27:AS27"/>
    <mergeCell ref="AT27:AU27"/>
    <mergeCell ref="A28:C28"/>
    <mergeCell ref="D28:F28"/>
    <mergeCell ref="G28:I28"/>
    <mergeCell ref="J28:K28"/>
    <mergeCell ref="O28:P28"/>
    <mergeCell ref="T28:U28"/>
    <mergeCell ref="Y28:AA28"/>
    <mergeCell ref="AB28:AF28"/>
    <mergeCell ref="AG28:AL28"/>
    <mergeCell ref="AM28:AP28"/>
    <mergeCell ref="AR28:AS28"/>
    <mergeCell ref="AT28:AU28"/>
    <mergeCell ref="D29:F29"/>
    <mergeCell ref="J29:K29"/>
    <mergeCell ref="O29:P29"/>
    <mergeCell ref="T29:U29"/>
    <mergeCell ref="Y29:AA29"/>
    <mergeCell ref="AB29:AF29"/>
    <mergeCell ref="AG29:AL29"/>
    <mergeCell ref="AM29:AP29"/>
    <mergeCell ref="AR29:AS29"/>
    <mergeCell ref="AT29:AU29"/>
    <mergeCell ref="A30:C30"/>
    <mergeCell ref="D30:F30"/>
    <mergeCell ref="G30:I30"/>
    <mergeCell ref="J30:K30"/>
    <mergeCell ref="O30:P30"/>
    <mergeCell ref="T30:U30"/>
    <mergeCell ref="Y30:AA30"/>
    <mergeCell ref="AB30:AF30"/>
    <mergeCell ref="AG30:AL30"/>
    <mergeCell ref="AM30:AP30"/>
    <mergeCell ref="AR30:AS30"/>
    <mergeCell ref="AT30:AU30"/>
    <mergeCell ref="D31:F31"/>
    <mergeCell ref="G31:I31"/>
    <mergeCell ref="J31:K31"/>
    <mergeCell ref="O31:P31"/>
    <mergeCell ref="T31:U31"/>
    <mergeCell ref="Y31:AA31"/>
    <mergeCell ref="AB31:AF31"/>
    <mergeCell ref="AG31:AL31"/>
    <mergeCell ref="AM31:AP31"/>
    <mergeCell ref="AR31:AS31"/>
    <mergeCell ref="AT31:AU31"/>
    <mergeCell ref="A32:C32"/>
    <mergeCell ref="D32:F32"/>
    <mergeCell ref="G32:I32"/>
    <mergeCell ref="J32:K32"/>
    <mergeCell ref="O32:P32"/>
    <mergeCell ref="T32:U32"/>
    <mergeCell ref="Y32:AA32"/>
    <mergeCell ref="AB32:AF32"/>
    <mergeCell ref="AG32:AL32"/>
    <mergeCell ref="AM32:AP32"/>
    <mergeCell ref="AR32:AS32"/>
    <mergeCell ref="AT32:AU32"/>
    <mergeCell ref="D33:F33"/>
    <mergeCell ref="G33:I33"/>
    <mergeCell ref="J33:K33"/>
    <mergeCell ref="O33:P33"/>
    <mergeCell ref="T33:U33"/>
    <mergeCell ref="Y33:AA33"/>
    <mergeCell ref="AB33:AF33"/>
    <mergeCell ref="AG33:AL33"/>
    <mergeCell ref="AM33:AP33"/>
    <mergeCell ref="AR33:AS33"/>
    <mergeCell ref="AT33:AU33"/>
    <mergeCell ref="A34:C34"/>
    <mergeCell ref="D34:F34"/>
    <mergeCell ref="G34:I34"/>
    <mergeCell ref="J34:K34"/>
    <mergeCell ref="O34:P34"/>
    <mergeCell ref="T34:U34"/>
    <mergeCell ref="Y34:AA34"/>
    <mergeCell ref="AB34:AF34"/>
    <mergeCell ref="AG34:AL34"/>
    <mergeCell ref="D35:F35"/>
    <mergeCell ref="G35:I35"/>
    <mergeCell ref="J35:K35"/>
    <mergeCell ref="O35:P35"/>
    <mergeCell ref="T35:U35"/>
    <mergeCell ref="Y35:AA35"/>
    <mergeCell ref="AB35:AF35"/>
    <mergeCell ref="AG35:AL35"/>
    <mergeCell ref="A36:C36"/>
    <mergeCell ref="D36:F36"/>
    <mergeCell ref="G36:I36"/>
    <mergeCell ref="J36:K36"/>
    <mergeCell ref="O36:P36"/>
    <mergeCell ref="T36:U36"/>
    <mergeCell ref="Y36:AA36"/>
    <mergeCell ref="AB36:AF36"/>
    <mergeCell ref="AG36:AL36"/>
    <mergeCell ref="D37:F37"/>
    <mergeCell ref="G37:I37"/>
    <mergeCell ref="J37:K37"/>
    <mergeCell ref="O37:P37"/>
    <mergeCell ref="T37:U37"/>
    <mergeCell ref="Y37:AA37"/>
    <mergeCell ref="AB37:AF37"/>
    <mergeCell ref="AG37:AL37"/>
    <mergeCell ref="A38:C38"/>
    <mergeCell ref="D38:F38"/>
    <mergeCell ref="G38:I38"/>
    <mergeCell ref="J38:K38"/>
    <mergeCell ref="O38:P38"/>
    <mergeCell ref="T38:U38"/>
    <mergeCell ref="Y38:AA38"/>
    <mergeCell ref="AB38:AF38"/>
    <mergeCell ref="AG38:AL38"/>
    <mergeCell ref="D39:F39"/>
    <mergeCell ref="G39:I39"/>
    <mergeCell ref="J39:K39"/>
    <mergeCell ref="O39:P39"/>
    <mergeCell ref="T39:U39"/>
    <mergeCell ref="Y39:AA39"/>
    <mergeCell ref="AB39:AF39"/>
    <mergeCell ref="AG39:AL39"/>
    <mergeCell ref="A40:C40"/>
    <mergeCell ref="D40:F40"/>
    <mergeCell ref="G40:I40"/>
    <mergeCell ref="J40:K40"/>
    <mergeCell ref="O40:P40"/>
    <mergeCell ref="T40:U40"/>
    <mergeCell ref="Y40:AA40"/>
    <mergeCell ref="AB40:AF40"/>
    <mergeCell ref="AG40:AL40"/>
    <mergeCell ref="AM40:AQ40"/>
    <mergeCell ref="AR40:AW40"/>
    <mergeCell ref="D41:F41"/>
    <mergeCell ref="G41:I41"/>
    <mergeCell ref="J41:K41"/>
    <mergeCell ref="O41:P41"/>
    <mergeCell ref="T41:U41"/>
    <mergeCell ref="Y41:AA41"/>
    <mergeCell ref="AB41:AF41"/>
    <mergeCell ref="AG41:AL41"/>
    <mergeCell ref="AM41:AP41"/>
    <mergeCell ref="AR41:AT41"/>
    <mergeCell ref="AU41:AW41"/>
    <mergeCell ref="A42:C42"/>
    <mergeCell ref="D42:F42"/>
    <mergeCell ref="G42:I42"/>
    <mergeCell ref="J42:K42"/>
    <mergeCell ref="O42:P42"/>
    <mergeCell ref="T42:U42"/>
    <mergeCell ref="Y42:AA42"/>
    <mergeCell ref="AB42:AF42"/>
    <mergeCell ref="AG42:AL42"/>
    <mergeCell ref="AM42:AP42"/>
    <mergeCell ref="AR42:AS42"/>
    <mergeCell ref="AU42:AV42"/>
    <mergeCell ref="A43:C43"/>
    <mergeCell ref="D43:F43"/>
    <mergeCell ref="G43:I43"/>
    <mergeCell ref="J43:K43"/>
    <mergeCell ref="O43:P43"/>
    <mergeCell ref="T43:U43"/>
    <mergeCell ref="Y43:AA43"/>
    <mergeCell ref="AB43:AF43"/>
    <mergeCell ref="AG43:AL43"/>
    <mergeCell ref="AM43:AP43"/>
    <mergeCell ref="AR43:AS43"/>
    <mergeCell ref="AU43:AV43"/>
    <mergeCell ref="A44:C44"/>
    <mergeCell ref="D44:F44"/>
    <mergeCell ref="G44:I44"/>
    <mergeCell ref="J44:K44"/>
    <mergeCell ref="O44:P44"/>
    <mergeCell ref="T44:U44"/>
    <mergeCell ref="Y44:AA44"/>
    <mergeCell ref="AB44:AF44"/>
    <mergeCell ref="AG44:AL44"/>
    <mergeCell ref="AM44:AP44"/>
    <mergeCell ref="A45:C45"/>
    <mergeCell ref="D45:F45"/>
    <mergeCell ref="G45:I45"/>
    <mergeCell ref="J45:K45"/>
    <mergeCell ref="O45:P45"/>
    <mergeCell ref="T45:U45"/>
    <mergeCell ref="Y45:AA45"/>
    <mergeCell ref="AB45:AF45"/>
    <mergeCell ref="AG45:AL45"/>
    <mergeCell ref="AM45:AP45"/>
    <mergeCell ref="A46:C46"/>
    <mergeCell ref="D46:F46"/>
    <mergeCell ref="G46:I46"/>
    <mergeCell ref="J46:K46"/>
    <mergeCell ref="O46:P46"/>
    <mergeCell ref="T46:U46"/>
    <mergeCell ref="Y46:AA46"/>
    <mergeCell ref="AB46:AF46"/>
    <mergeCell ref="AG46:AL46"/>
    <mergeCell ref="AM46:AP46"/>
    <mergeCell ref="A47:C47"/>
    <mergeCell ref="D47:F47"/>
    <mergeCell ref="G47:I47"/>
    <mergeCell ref="J47:K47"/>
    <mergeCell ref="O47:P47"/>
    <mergeCell ref="T47:U47"/>
    <mergeCell ref="Y47:AA47"/>
    <mergeCell ref="AB47:AF47"/>
    <mergeCell ref="AG47:AL47"/>
    <mergeCell ref="AM47:AP47"/>
    <mergeCell ref="AM55:AP55"/>
    <mergeCell ref="AT55:AV55"/>
    <mergeCell ref="AM56:AP56"/>
    <mergeCell ref="AT56:AV56"/>
    <mergeCell ref="AM57:AP57"/>
    <mergeCell ref="AT57:AV57"/>
    <mergeCell ref="AM58:AP58"/>
    <mergeCell ref="AT58:AV58"/>
    <mergeCell ref="AM59:AP59"/>
    <mergeCell ref="AT59:AV59"/>
    <mergeCell ref="AM60:AP60"/>
    <mergeCell ref="AM61:AP61"/>
  </mergeCells>
  <dataValidations count="4">
    <dataValidation allowBlank="true" operator="equal" showDropDown="false" showErrorMessage="false" showInputMessage="false" sqref="T3:U26" type="list">
      <formula1>SpiritualKSAreas</formula1>
      <formula2>0</formula2>
    </dataValidation>
    <dataValidation allowBlank="true" operator="equal" showDropDown="false" showErrorMessage="false" showInputMessage="false" sqref="AM3:AP27" type="list">
      <formula1>HekaKSAreas</formula1>
      <formula2>0</formula2>
    </dataValidation>
    <dataValidation allowBlank="true" operator="equal" showDropDown="false" showErrorMessage="false" showInputMessage="false" sqref="O5:P26" type="list">
      <formula1>PhysicalKSAreas</formula1>
      <formula2>0</formula2>
    </dataValidation>
    <dataValidation allowBlank="true" operator="equal" showDropDown="false" showErrorMessage="false" showInputMessage="false" sqref="J7:K26" type="list">
      <formula1>MentalKSAreas</formula1>
      <formula2>0</formula2>
    </dataValidation>
  </dataValidations>
  <printOptions headings="false" gridLines="false" gridLinesSet="true" horizontalCentered="true" verticalCentered="true"/>
  <pageMargins left="0.747916666666667" right="0.747916666666667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1" scale="99" useFirstPageNumber="false" usePrinterDefaults="false" verticalDpi="300"/>
  <headerFooter differentFirst="false" differentOddEven="false">
    <oddHeader/>
    <oddFooter/>
  </headerFooter>
  <colBreaks count="1" manualBreakCount="1">
    <brk id="18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2"/>
  <sheetViews>
    <sheetView colorId="64" defaultGridColor="true" rightToLeft="false" showFormulas="false" showGridLines="true" showOutlineSymbols="true" showRowColHeaders="true" showZeros="true" tabSelected="false" topLeftCell="D1" view="normal" windowProtection="false" workbookViewId="0" zoomScale="100" zoomScaleNormal="100" zoomScalePageLayoutView="100">
      <selection activeCell="L9" activeCellId="0" pane="topLeft" sqref="L9"/>
    </sheetView>
  </sheetViews>
  <cols>
    <col collapsed="false" hidden="false" max="1" min="1" style="0" width="46.2509803921569"/>
    <col collapsed="false" hidden="false" max="2" min="2" style="0" width="11.0705882352941"/>
    <col collapsed="false" hidden="false" max="3" min="3" style="0" width="11.6235294117647"/>
    <col collapsed="false" hidden="false" max="4" min="4" style="0" width="34.6117647058823"/>
    <col collapsed="false" hidden="false" max="6" min="5" style="0" width="11.6235294117647"/>
    <col collapsed="false" hidden="false" max="7" min="7" style="0" width="34.478431372549"/>
    <col collapsed="false" hidden="false" max="9" min="8" style="0" width="11.6235294117647"/>
    <col collapsed="false" hidden="false" max="10" min="10" style="0" width="34.478431372549"/>
    <col collapsed="false" hidden="false" max="1025" min="11" style="0" width="11.6235294117647"/>
  </cols>
  <sheetData>
    <row collapsed="false" customFormat="false" customHeight="false" hidden="false" ht="12.8" outlineLevel="0" r="1">
      <c r="A1" s="0" t="s">
        <v>5</v>
      </c>
      <c r="B1" s="0" t="s">
        <v>24</v>
      </c>
      <c r="D1" s="0" t="s">
        <v>9</v>
      </c>
      <c r="E1" s="0" t="s">
        <v>24</v>
      </c>
      <c r="G1" s="0" t="s">
        <v>10</v>
      </c>
      <c r="H1" s="0" t="s">
        <v>24</v>
      </c>
      <c r="J1" s="0" t="s">
        <v>165</v>
      </c>
      <c r="K1" s="0" t="s">
        <v>23</v>
      </c>
      <c r="L1" s="0" t="s">
        <v>24</v>
      </c>
      <c r="M1" s="0" t="s">
        <v>25</v>
      </c>
    </row>
    <row collapsed="false" customFormat="false" customHeight="false" hidden="false" ht="12.9" outlineLevel="0" r="2">
      <c r="A2" s="44" t="s">
        <v>166</v>
      </c>
      <c r="B2" s="193" t="s">
        <v>167</v>
      </c>
      <c r="D2" s="194" t="s">
        <v>168</v>
      </c>
      <c r="E2" s="193" t="s">
        <v>169</v>
      </c>
      <c r="G2" s="194" t="s">
        <v>170</v>
      </c>
      <c r="H2" s="193" t="s">
        <v>171</v>
      </c>
      <c r="J2" s="194" t="s">
        <v>170</v>
      </c>
      <c r="K2" s="195" t="s">
        <v>172</v>
      </c>
      <c r="L2" s="195" t="s">
        <v>173</v>
      </c>
      <c r="M2" s="195" t="s">
        <v>173</v>
      </c>
    </row>
    <row collapsed="false" customFormat="false" customHeight="false" hidden="false" ht="12.9" outlineLevel="0" r="3">
      <c r="A3" s="44" t="s">
        <v>174</v>
      </c>
      <c r="B3" s="193" t="s">
        <v>175</v>
      </c>
      <c r="D3" s="194" t="s">
        <v>176</v>
      </c>
      <c r="E3" s="193" t="s">
        <v>177</v>
      </c>
      <c r="G3" s="194" t="s">
        <v>178</v>
      </c>
      <c r="H3" s="193" t="s">
        <v>179</v>
      </c>
      <c r="J3" s="194" t="s">
        <v>174</v>
      </c>
      <c r="K3" s="195" t="s">
        <v>173</v>
      </c>
      <c r="L3" s="195" t="s">
        <v>175</v>
      </c>
      <c r="M3" s="195" t="s">
        <v>173</v>
      </c>
    </row>
    <row collapsed="false" customFormat="false" customHeight="false" hidden="false" ht="12.9" outlineLevel="0" r="4">
      <c r="A4" s="194" t="s">
        <v>180</v>
      </c>
      <c r="B4" s="193" t="s">
        <v>181</v>
      </c>
      <c r="D4" s="194" t="s">
        <v>182</v>
      </c>
      <c r="E4" s="193" t="s">
        <v>177</v>
      </c>
      <c r="G4" s="194" t="s">
        <v>183</v>
      </c>
      <c r="H4" s="193" t="s">
        <v>171</v>
      </c>
      <c r="J4" s="194" t="s">
        <v>183</v>
      </c>
      <c r="K4" s="195" t="s">
        <v>173</v>
      </c>
      <c r="L4" s="195" t="s">
        <v>184</v>
      </c>
      <c r="M4" s="195" t="s">
        <v>173</v>
      </c>
    </row>
    <row collapsed="false" customFormat="false" customHeight="false" hidden="false" ht="12.9" outlineLevel="0" r="5">
      <c r="A5" s="44" t="s">
        <v>185</v>
      </c>
      <c r="B5" s="193" t="s">
        <v>167</v>
      </c>
      <c r="D5" s="194" t="s">
        <v>186</v>
      </c>
      <c r="E5" s="193" t="s">
        <v>177</v>
      </c>
      <c r="G5" s="194" t="s">
        <v>187</v>
      </c>
      <c r="H5" s="193" t="s">
        <v>188</v>
      </c>
      <c r="J5" s="194" t="s">
        <v>189</v>
      </c>
      <c r="K5" s="195" t="s">
        <v>173</v>
      </c>
      <c r="L5" s="195" t="s">
        <v>167</v>
      </c>
      <c r="M5" s="195" t="s">
        <v>173</v>
      </c>
    </row>
    <row collapsed="false" customFormat="false" customHeight="false" hidden="false" ht="12.9" outlineLevel="0" r="6">
      <c r="A6" s="194" t="s">
        <v>189</v>
      </c>
      <c r="B6" s="193" t="s">
        <v>167</v>
      </c>
      <c r="D6" s="194" t="s">
        <v>190</v>
      </c>
      <c r="E6" s="193" t="s">
        <v>169</v>
      </c>
      <c r="G6" s="194" t="s">
        <v>191</v>
      </c>
      <c r="H6" s="193" t="s">
        <v>184</v>
      </c>
      <c r="J6" s="194" t="s">
        <v>192</v>
      </c>
      <c r="K6" s="195" t="s">
        <v>173</v>
      </c>
      <c r="L6" s="195" t="s">
        <v>193</v>
      </c>
      <c r="M6" s="195" t="s">
        <v>173</v>
      </c>
    </row>
    <row collapsed="false" customFormat="false" customHeight="false" hidden="false" ht="12.9" outlineLevel="0" r="7">
      <c r="A7" s="194" t="s">
        <v>194</v>
      </c>
      <c r="B7" s="193" t="s">
        <v>167</v>
      </c>
      <c r="D7" s="194" t="s">
        <v>195</v>
      </c>
      <c r="E7" s="193" t="s">
        <v>177</v>
      </c>
      <c r="G7" s="194" t="s">
        <v>192</v>
      </c>
      <c r="H7" s="193" t="s">
        <v>193</v>
      </c>
      <c r="J7" s="194" t="s">
        <v>196</v>
      </c>
      <c r="K7" s="195" t="s">
        <v>173</v>
      </c>
      <c r="L7" s="195" t="s">
        <v>167</v>
      </c>
      <c r="M7" s="195" t="s">
        <v>173</v>
      </c>
    </row>
    <row collapsed="false" customFormat="false" customHeight="false" hidden="false" ht="12.9" outlineLevel="0" r="8">
      <c r="A8" s="44" t="s">
        <v>197</v>
      </c>
      <c r="B8" s="193" t="s">
        <v>167</v>
      </c>
      <c r="D8" s="194" t="s">
        <v>198</v>
      </c>
      <c r="E8" s="193" t="s">
        <v>177</v>
      </c>
      <c r="G8" s="194" t="s">
        <v>199</v>
      </c>
      <c r="H8" s="193" t="s">
        <v>184</v>
      </c>
      <c r="J8" s="194" t="s">
        <v>199</v>
      </c>
      <c r="K8" s="195" t="s">
        <v>173</v>
      </c>
      <c r="L8" s="195" t="s">
        <v>184</v>
      </c>
      <c r="M8" s="195" t="s">
        <v>173</v>
      </c>
    </row>
    <row collapsed="false" customFormat="false" customHeight="false" hidden="false" ht="12.9" outlineLevel="0" r="9">
      <c r="A9" s="44" t="s">
        <v>200</v>
      </c>
      <c r="B9" s="193" t="s">
        <v>167</v>
      </c>
      <c r="D9" s="194" t="s">
        <v>201</v>
      </c>
      <c r="E9" s="193" t="s">
        <v>177</v>
      </c>
      <c r="G9" s="194" t="s">
        <v>202</v>
      </c>
      <c r="H9" s="193" t="s">
        <v>171</v>
      </c>
      <c r="J9" s="194" t="s">
        <v>203</v>
      </c>
      <c r="K9" s="195" t="s">
        <v>173</v>
      </c>
      <c r="L9" s="195" t="s">
        <v>167</v>
      </c>
      <c r="M9" s="195" t="s">
        <v>173</v>
      </c>
    </row>
    <row collapsed="false" customFormat="false" customHeight="false" hidden="false" ht="12.9" outlineLevel="0" r="10">
      <c r="A10" s="44" t="s">
        <v>204</v>
      </c>
      <c r="B10" s="193" t="s">
        <v>175</v>
      </c>
      <c r="D10" s="194" t="s">
        <v>205</v>
      </c>
      <c r="E10" s="193" t="s">
        <v>177</v>
      </c>
      <c r="G10" s="194" t="s">
        <v>206</v>
      </c>
      <c r="H10" s="193" t="s">
        <v>184</v>
      </c>
      <c r="J10" s="194" t="s">
        <v>207</v>
      </c>
      <c r="K10" s="195" t="s">
        <v>173</v>
      </c>
      <c r="L10" s="195" t="s">
        <v>173</v>
      </c>
      <c r="M10" s="195" t="s">
        <v>208</v>
      </c>
    </row>
    <row collapsed="false" customFormat="false" customHeight="false" hidden="false" ht="12.9" outlineLevel="0" r="11">
      <c r="A11" s="44" t="s">
        <v>209</v>
      </c>
      <c r="B11" s="193" t="s">
        <v>167</v>
      </c>
      <c r="D11" s="194" t="s">
        <v>210</v>
      </c>
      <c r="E11" s="193" t="s">
        <v>211</v>
      </c>
      <c r="G11" s="194" t="s">
        <v>212</v>
      </c>
      <c r="H11" s="193" t="s">
        <v>171</v>
      </c>
      <c r="J11" s="194" t="s">
        <v>213</v>
      </c>
      <c r="K11" s="195" t="s">
        <v>214</v>
      </c>
      <c r="L11" s="195" t="s">
        <v>173</v>
      </c>
      <c r="M11" s="195" t="s">
        <v>173</v>
      </c>
    </row>
    <row collapsed="false" customFormat="false" customHeight="false" hidden="false" ht="12.9" outlineLevel="0" r="12">
      <c r="A12" s="194" t="s">
        <v>215</v>
      </c>
      <c r="B12" s="193" t="s">
        <v>167</v>
      </c>
      <c r="D12" s="194" t="s">
        <v>216</v>
      </c>
      <c r="E12" s="193" t="s">
        <v>211</v>
      </c>
      <c r="G12" s="194" t="s">
        <v>217</v>
      </c>
      <c r="H12" s="193" t="s">
        <v>218</v>
      </c>
      <c r="J12" s="194" t="s">
        <v>219</v>
      </c>
      <c r="K12" s="195" t="s">
        <v>173</v>
      </c>
      <c r="L12" s="195" t="s">
        <v>167</v>
      </c>
      <c r="M12" s="195" t="s">
        <v>173</v>
      </c>
    </row>
    <row collapsed="false" customFormat="false" customHeight="false" hidden="false" ht="12.9" outlineLevel="0" r="13">
      <c r="A13" s="44" t="s">
        <v>220</v>
      </c>
      <c r="B13" s="193" t="s">
        <v>181</v>
      </c>
      <c r="D13" s="194" t="s">
        <v>221</v>
      </c>
      <c r="E13" s="193" t="s">
        <v>211</v>
      </c>
      <c r="G13" s="194" t="s">
        <v>222</v>
      </c>
      <c r="H13" s="193" t="s">
        <v>171</v>
      </c>
      <c r="J13" s="194" t="s">
        <v>223</v>
      </c>
      <c r="K13" s="195" t="s">
        <v>173</v>
      </c>
      <c r="L13" s="195" t="s">
        <v>173</v>
      </c>
      <c r="M13" s="195" t="s">
        <v>208</v>
      </c>
    </row>
    <row collapsed="false" customFormat="false" customHeight="false" hidden="false" ht="12.9" outlineLevel="0" r="14">
      <c r="A14" s="194" t="s">
        <v>224</v>
      </c>
      <c r="B14" s="193" t="s">
        <v>175</v>
      </c>
      <c r="D14" s="194" t="s">
        <v>225</v>
      </c>
      <c r="E14" s="193" t="s">
        <v>177</v>
      </c>
      <c r="G14" s="194" t="s">
        <v>226</v>
      </c>
      <c r="H14" s="193" t="s">
        <v>171</v>
      </c>
      <c r="J14" s="194" t="s">
        <v>227</v>
      </c>
      <c r="K14" s="195" t="s">
        <v>214</v>
      </c>
      <c r="L14" s="195" t="s">
        <v>173</v>
      </c>
      <c r="M14" s="195" t="s">
        <v>173</v>
      </c>
    </row>
    <row collapsed="false" customFormat="false" customHeight="false" hidden="false" ht="12.9" outlineLevel="0" r="15">
      <c r="A15" s="44" t="s">
        <v>228</v>
      </c>
      <c r="B15" s="193" t="s">
        <v>229</v>
      </c>
      <c r="D15" s="194" t="s">
        <v>230</v>
      </c>
      <c r="E15" s="193" t="s">
        <v>169</v>
      </c>
      <c r="G15" s="194" t="s">
        <v>231</v>
      </c>
      <c r="H15" s="193" t="s">
        <v>179</v>
      </c>
      <c r="J15" s="196" t="s">
        <v>232</v>
      </c>
      <c r="K15" s="195" t="s">
        <v>173</v>
      </c>
      <c r="L15" s="195" t="s">
        <v>167</v>
      </c>
      <c r="M15" s="195" t="s">
        <v>173</v>
      </c>
    </row>
    <row collapsed="false" customFormat="false" customHeight="false" hidden="false" ht="12.9" outlineLevel="0" r="16">
      <c r="A16" s="194" t="s">
        <v>233</v>
      </c>
      <c r="B16" s="193" t="s">
        <v>181</v>
      </c>
      <c r="D16" s="194" t="s">
        <v>234</v>
      </c>
      <c r="E16" s="193" t="s">
        <v>169</v>
      </c>
      <c r="G16" s="194" t="s">
        <v>235</v>
      </c>
      <c r="H16" s="193" t="s">
        <v>236</v>
      </c>
      <c r="J16" s="196" t="s">
        <v>237</v>
      </c>
      <c r="K16" s="195" t="s">
        <v>173</v>
      </c>
      <c r="L16" s="195" t="s">
        <v>173</v>
      </c>
      <c r="M16" s="195" t="s">
        <v>208</v>
      </c>
    </row>
    <row collapsed="false" customFormat="false" customHeight="false" hidden="false" ht="12.9" outlineLevel="0" r="17">
      <c r="A17" s="194" t="s">
        <v>196</v>
      </c>
      <c r="B17" s="193" t="s">
        <v>167</v>
      </c>
      <c r="D17" s="194" t="s">
        <v>238</v>
      </c>
      <c r="E17" s="195" t="s">
        <v>169</v>
      </c>
      <c r="G17" s="194" t="s">
        <v>239</v>
      </c>
      <c r="H17" s="193" t="s">
        <v>184</v>
      </c>
      <c r="J17" s="196" t="s">
        <v>240</v>
      </c>
      <c r="K17" s="195" t="s">
        <v>214</v>
      </c>
      <c r="L17" s="195" t="s">
        <v>173</v>
      </c>
      <c r="M17" s="195" t="s">
        <v>173</v>
      </c>
    </row>
    <row collapsed="false" customFormat="false" customHeight="false" hidden="false" ht="12.9" outlineLevel="0" r="18">
      <c r="A18" s="44" t="s">
        <v>241</v>
      </c>
      <c r="B18" s="193" t="s">
        <v>175</v>
      </c>
      <c r="D18" s="194" t="s">
        <v>242</v>
      </c>
      <c r="E18" s="195" t="s">
        <v>243</v>
      </c>
      <c r="G18" s="194" t="s">
        <v>244</v>
      </c>
      <c r="H18" s="193" t="s">
        <v>171</v>
      </c>
      <c r="J18" s="196" t="s">
        <v>245</v>
      </c>
      <c r="K18" s="195" t="s">
        <v>173</v>
      </c>
      <c r="L18" s="195" t="s">
        <v>167</v>
      </c>
      <c r="M18" s="195" t="s">
        <v>173</v>
      </c>
    </row>
    <row collapsed="false" customFormat="false" customHeight="false" hidden="false" ht="12.9" outlineLevel="0" r="19">
      <c r="A19" s="44" t="s">
        <v>246</v>
      </c>
      <c r="B19" s="193" t="s">
        <v>167</v>
      </c>
      <c r="D19" s="194" t="s">
        <v>247</v>
      </c>
      <c r="E19" s="193" t="s">
        <v>177</v>
      </c>
      <c r="G19" s="194" t="s">
        <v>248</v>
      </c>
      <c r="H19" s="195" t="s">
        <v>184</v>
      </c>
      <c r="J19" s="196" t="s">
        <v>249</v>
      </c>
      <c r="K19" s="195" t="s">
        <v>173</v>
      </c>
      <c r="L19" s="195" t="s">
        <v>173</v>
      </c>
      <c r="M19" s="195" t="s">
        <v>208</v>
      </c>
    </row>
    <row collapsed="false" customFormat="false" customHeight="false" hidden="false" ht="12.9" outlineLevel="0" r="20">
      <c r="A20" s="194" t="s">
        <v>250</v>
      </c>
      <c r="B20" s="193" t="s">
        <v>167</v>
      </c>
      <c r="D20" s="194" t="s">
        <v>251</v>
      </c>
      <c r="E20" s="195" t="s">
        <v>169</v>
      </c>
      <c r="G20" s="194" t="s">
        <v>252</v>
      </c>
      <c r="H20" s="193" t="s">
        <v>171</v>
      </c>
      <c r="J20" s="196" t="s">
        <v>253</v>
      </c>
      <c r="K20" s="195" t="s">
        <v>214</v>
      </c>
      <c r="L20" s="195" t="s">
        <v>173</v>
      </c>
      <c r="M20" s="195" t="s">
        <v>173</v>
      </c>
    </row>
    <row collapsed="false" customFormat="false" customHeight="false" hidden="false" ht="12.9" outlineLevel="0" r="21">
      <c r="A21" s="196" t="s">
        <v>254</v>
      </c>
      <c r="B21" s="193" t="s">
        <v>167</v>
      </c>
      <c r="D21" s="194" t="s">
        <v>255</v>
      </c>
      <c r="E21" s="193" t="s">
        <v>177</v>
      </c>
      <c r="G21" s="194" t="s">
        <v>256</v>
      </c>
      <c r="H21" s="195" t="s">
        <v>184</v>
      </c>
      <c r="J21" s="196" t="s">
        <v>257</v>
      </c>
      <c r="K21" s="195" t="s">
        <v>173</v>
      </c>
      <c r="L21" s="195" t="s">
        <v>167</v>
      </c>
      <c r="M21" s="195" t="s">
        <v>173</v>
      </c>
    </row>
    <row collapsed="false" customFormat="false" customHeight="false" hidden="false" ht="12.9" outlineLevel="0" r="22">
      <c r="A22" s="44" t="s">
        <v>258</v>
      </c>
      <c r="B22" s="193" t="s">
        <v>167</v>
      </c>
      <c r="D22" s="194" t="s">
        <v>259</v>
      </c>
      <c r="E22" s="195" t="s">
        <v>243</v>
      </c>
      <c r="G22" s="194" t="s">
        <v>260</v>
      </c>
      <c r="H22" s="195" t="s">
        <v>184</v>
      </c>
      <c r="J22" s="196" t="s">
        <v>261</v>
      </c>
      <c r="K22" s="195" t="s">
        <v>173</v>
      </c>
      <c r="L22" s="195" t="s">
        <v>173</v>
      </c>
      <c r="M22" s="195" t="s">
        <v>208</v>
      </c>
    </row>
    <row collapsed="false" customFormat="false" customHeight="false" hidden="false" ht="12.9" outlineLevel="0" r="23">
      <c r="A23" s="44" t="s">
        <v>262</v>
      </c>
      <c r="B23" s="193" t="s">
        <v>167</v>
      </c>
      <c r="D23" s="194" t="s">
        <v>263</v>
      </c>
      <c r="E23" s="195" t="s">
        <v>169</v>
      </c>
      <c r="G23" s="194" t="s">
        <v>264</v>
      </c>
      <c r="H23" s="195" t="s">
        <v>218</v>
      </c>
      <c r="J23" s="196" t="s">
        <v>265</v>
      </c>
      <c r="K23" s="195" t="s">
        <v>214</v>
      </c>
      <c r="L23" s="195" t="s">
        <v>173</v>
      </c>
      <c r="M23" s="195" t="s">
        <v>173</v>
      </c>
    </row>
    <row collapsed="false" customFormat="false" customHeight="false" hidden="false" ht="12.9" outlineLevel="0" r="24">
      <c r="A24" s="41" t="s">
        <v>266</v>
      </c>
      <c r="B24" s="193" t="s">
        <v>167</v>
      </c>
      <c r="D24" s="194" t="s">
        <v>267</v>
      </c>
      <c r="E24" s="195" t="s">
        <v>243</v>
      </c>
      <c r="G24" s="194" t="s">
        <v>268</v>
      </c>
      <c r="H24" s="193" t="s">
        <v>171</v>
      </c>
      <c r="J24" s="194" t="s">
        <v>242</v>
      </c>
      <c r="K24" s="195" t="s">
        <v>173</v>
      </c>
      <c r="L24" s="195" t="s">
        <v>243</v>
      </c>
      <c r="M24" s="195" t="s">
        <v>173</v>
      </c>
    </row>
    <row collapsed="false" customFormat="false" customHeight="false" hidden="false" ht="12.9" outlineLevel="0" r="25">
      <c r="A25" s="44" t="s">
        <v>269</v>
      </c>
      <c r="B25" s="193" t="s">
        <v>175</v>
      </c>
      <c r="D25" s="194" t="s">
        <v>270</v>
      </c>
      <c r="E25" s="195" t="s">
        <v>169</v>
      </c>
      <c r="G25" s="194" t="s">
        <v>271</v>
      </c>
      <c r="H25" s="193" t="s">
        <v>171</v>
      </c>
      <c r="J25" s="194" t="s">
        <v>202</v>
      </c>
      <c r="K25" s="195" t="s">
        <v>173</v>
      </c>
      <c r="L25" s="195" t="s">
        <v>171</v>
      </c>
      <c r="M25" s="195" t="s">
        <v>173</v>
      </c>
    </row>
    <row collapsed="false" customFormat="false" customHeight="false" hidden="false" ht="12.9" outlineLevel="0" r="26">
      <c r="A26" s="44" t="s">
        <v>272</v>
      </c>
      <c r="B26" s="195" t="s">
        <v>175</v>
      </c>
      <c r="D26" s="194" t="s">
        <v>273</v>
      </c>
      <c r="E26" s="195" t="s">
        <v>211</v>
      </c>
      <c r="G26" s="194" t="s">
        <v>274</v>
      </c>
      <c r="H26" s="193" t="s">
        <v>171</v>
      </c>
      <c r="J26" s="194" t="s">
        <v>206</v>
      </c>
      <c r="K26" s="195" t="s">
        <v>173</v>
      </c>
      <c r="L26" s="195" t="s">
        <v>179</v>
      </c>
      <c r="M26" s="195" t="s">
        <v>173</v>
      </c>
    </row>
    <row collapsed="false" customFormat="false" customHeight="false" hidden="false" ht="12.8" outlineLevel="0" r="27">
      <c r="A27" s="44" t="s">
        <v>275</v>
      </c>
      <c r="B27" s="195" t="s">
        <v>175</v>
      </c>
      <c r="D27" s="194" t="s">
        <v>276</v>
      </c>
      <c r="E27" s="195" t="s">
        <v>277</v>
      </c>
      <c r="G27" s="194" t="s">
        <v>278</v>
      </c>
      <c r="H27" s="195" t="s">
        <v>236</v>
      </c>
      <c r="J27" s="194" t="s">
        <v>259</v>
      </c>
      <c r="K27" s="195" t="s">
        <v>173</v>
      </c>
      <c r="L27" s="195" t="s">
        <v>279</v>
      </c>
      <c r="M27" s="195" t="s">
        <v>173</v>
      </c>
    </row>
    <row collapsed="false" customFormat="false" customHeight="false" hidden="false" ht="12.9" outlineLevel="0" r="28">
      <c r="A28" s="44" t="s">
        <v>280</v>
      </c>
      <c r="B28" s="195" t="s">
        <v>175</v>
      </c>
      <c r="D28" s="194" t="s">
        <v>281</v>
      </c>
      <c r="E28" s="195" t="s">
        <v>169</v>
      </c>
      <c r="G28" s="194" t="s">
        <v>282</v>
      </c>
      <c r="H28" s="193" t="s">
        <v>171</v>
      </c>
      <c r="J28" s="194" t="s">
        <v>267</v>
      </c>
      <c r="K28" s="195" t="s">
        <v>173</v>
      </c>
      <c r="L28" s="195" t="s">
        <v>243</v>
      </c>
      <c r="M28" s="195" t="s">
        <v>173</v>
      </c>
    </row>
    <row collapsed="false" customFormat="false" customHeight="false" hidden="false" ht="12.9" outlineLevel="0" r="29">
      <c r="A29" s="41" t="s">
        <v>283</v>
      </c>
      <c r="B29" s="195" t="s">
        <v>175</v>
      </c>
      <c r="D29" s="194" t="s">
        <v>284</v>
      </c>
      <c r="E29" s="195" t="s">
        <v>169</v>
      </c>
      <c r="G29" s="194" t="s">
        <v>285</v>
      </c>
      <c r="H29" s="193" t="s">
        <v>171</v>
      </c>
      <c r="J29" s="194" t="s">
        <v>212</v>
      </c>
      <c r="K29" s="195" t="s">
        <v>172</v>
      </c>
      <c r="L29" s="195" t="s">
        <v>173</v>
      </c>
      <c r="M29" s="195" t="s">
        <v>173</v>
      </c>
    </row>
    <row collapsed="false" customFormat="false" customHeight="false" hidden="false" ht="12.9" outlineLevel="0" r="30">
      <c r="A30" s="194" t="s">
        <v>286</v>
      </c>
      <c r="B30" s="193" t="s">
        <v>167</v>
      </c>
      <c r="D30" s="194" t="s">
        <v>287</v>
      </c>
      <c r="E30" s="195" t="s">
        <v>211</v>
      </c>
      <c r="G30" s="194" t="s">
        <v>288</v>
      </c>
      <c r="H30" s="193" t="s">
        <v>171</v>
      </c>
      <c r="J30" s="194" t="s">
        <v>289</v>
      </c>
      <c r="K30" s="195" t="s">
        <v>290</v>
      </c>
      <c r="L30" s="195" t="s">
        <v>173</v>
      </c>
      <c r="M30" s="195" t="s">
        <v>173</v>
      </c>
    </row>
    <row collapsed="false" customFormat="false" customHeight="false" hidden="false" ht="12.9" outlineLevel="0" r="31">
      <c r="A31" s="194" t="s">
        <v>291</v>
      </c>
      <c r="B31" s="193" t="s">
        <v>167</v>
      </c>
      <c r="D31" s="194" t="s">
        <v>292</v>
      </c>
      <c r="E31" s="195" t="s">
        <v>211</v>
      </c>
      <c r="G31" s="194" t="s">
        <v>293</v>
      </c>
      <c r="H31" s="193" t="s">
        <v>171</v>
      </c>
      <c r="J31" s="194" t="s">
        <v>239</v>
      </c>
      <c r="K31" s="195" t="s">
        <v>173</v>
      </c>
      <c r="L31" s="195" t="s">
        <v>179</v>
      </c>
      <c r="M31" s="195" t="s">
        <v>173</v>
      </c>
    </row>
    <row collapsed="false" customFormat="false" customHeight="false" hidden="false" ht="12.9" outlineLevel="0" r="32">
      <c r="A32" s="44" t="s">
        <v>294</v>
      </c>
      <c r="B32" s="195" t="s">
        <v>181</v>
      </c>
      <c r="D32" s="194" t="s">
        <v>295</v>
      </c>
      <c r="E32" s="195" t="s">
        <v>211</v>
      </c>
      <c r="G32" s="194" t="s">
        <v>296</v>
      </c>
      <c r="H32" s="193" t="s">
        <v>171</v>
      </c>
      <c r="J32" s="194" t="s">
        <v>297</v>
      </c>
      <c r="K32" s="195" t="s">
        <v>173</v>
      </c>
      <c r="L32" s="195" t="s">
        <v>173</v>
      </c>
      <c r="M32" s="195" t="s">
        <v>208</v>
      </c>
    </row>
    <row collapsed="false" customFormat="false" customHeight="false" hidden="false" ht="12.9" outlineLevel="0" r="33">
      <c r="A33" s="41" t="s">
        <v>298</v>
      </c>
      <c r="B33" s="195" t="s">
        <v>175</v>
      </c>
      <c r="D33" s="194" t="s">
        <v>299</v>
      </c>
      <c r="E33" s="195" t="s">
        <v>243</v>
      </c>
      <c r="G33" s="194" t="s">
        <v>300</v>
      </c>
      <c r="H33" s="193" t="s">
        <v>171</v>
      </c>
      <c r="J33" s="194" t="s">
        <v>244</v>
      </c>
      <c r="K33" s="195" t="s">
        <v>173</v>
      </c>
      <c r="L33" s="195" t="s">
        <v>184</v>
      </c>
      <c r="M33" s="195" t="s">
        <v>173</v>
      </c>
    </row>
    <row collapsed="false" customFormat="false" customHeight="false" hidden="false" ht="12.9" outlineLevel="0" r="34">
      <c r="A34" s="44" t="s">
        <v>301</v>
      </c>
      <c r="B34" s="195" t="s">
        <v>181</v>
      </c>
      <c r="D34" s="194" t="s">
        <v>302</v>
      </c>
      <c r="E34" s="195" t="s">
        <v>169</v>
      </c>
      <c r="G34" s="194" t="s">
        <v>303</v>
      </c>
      <c r="H34" s="193" t="s">
        <v>171</v>
      </c>
      <c r="J34" s="194" t="s">
        <v>302</v>
      </c>
      <c r="K34" s="195" t="s">
        <v>173</v>
      </c>
      <c r="L34" s="195" t="s">
        <v>277</v>
      </c>
      <c r="M34" s="195" t="s">
        <v>173</v>
      </c>
    </row>
    <row collapsed="false" customFormat="false" customHeight="false" hidden="false" ht="12.9" outlineLevel="0" r="35">
      <c r="A35" s="194" t="s">
        <v>304</v>
      </c>
      <c r="B35" s="193" t="s">
        <v>167</v>
      </c>
      <c r="D35" s="194" t="s">
        <v>305</v>
      </c>
      <c r="E35" s="193" t="s">
        <v>177</v>
      </c>
      <c r="G35" s="194" t="s">
        <v>306</v>
      </c>
      <c r="H35" s="193" t="s">
        <v>171</v>
      </c>
      <c r="J35" s="194" t="s">
        <v>252</v>
      </c>
      <c r="K35" s="195" t="s">
        <v>173</v>
      </c>
      <c r="L35" s="195" t="s">
        <v>173</v>
      </c>
      <c r="M35" s="195" t="s">
        <v>173</v>
      </c>
    </row>
    <row collapsed="false" customFormat="false" customHeight="false" hidden="false" ht="12.9" outlineLevel="0" r="36">
      <c r="A36" s="41" t="s">
        <v>307</v>
      </c>
      <c r="B36" s="193" t="s">
        <v>167</v>
      </c>
      <c r="D36" s="194" t="s">
        <v>308</v>
      </c>
      <c r="E36" s="195" t="s">
        <v>169</v>
      </c>
      <c r="G36" s="194" t="s">
        <v>309</v>
      </c>
      <c r="H36" s="193" t="s">
        <v>171</v>
      </c>
      <c r="J36" s="194" t="s">
        <v>256</v>
      </c>
      <c r="K36" s="195" t="s">
        <v>310</v>
      </c>
      <c r="L36" s="195" t="s">
        <v>173</v>
      </c>
      <c r="M36" s="195" t="s">
        <v>173</v>
      </c>
    </row>
    <row collapsed="false" customFormat="false" customHeight="false" hidden="false" ht="12.9" outlineLevel="0" r="37">
      <c r="A37" s="41" t="s">
        <v>311</v>
      </c>
      <c r="B37" s="193" t="s">
        <v>167</v>
      </c>
      <c r="D37" s="194" t="s">
        <v>312</v>
      </c>
      <c r="E37" s="195" t="s">
        <v>169</v>
      </c>
      <c r="G37" s="194" t="s">
        <v>163</v>
      </c>
      <c r="H37" s="195" t="s">
        <v>313</v>
      </c>
      <c r="J37" s="194" t="s">
        <v>314</v>
      </c>
      <c r="K37" s="195" t="s">
        <v>173</v>
      </c>
      <c r="L37" s="195" t="s">
        <v>218</v>
      </c>
      <c r="M37" s="195" t="s">
        <v>173</v>
      </c>
    </row>
    <row collapsed="false" customFormat="false" customHeight="false" hidden="false" ht="12.9" outlineLevel="0" r="38">
      <c r="A38" s="41" t="s">
        <v>315</v>
      </c>
      <c r="B38" s="193" t="s">
        <v>167</v>
      </c>
      <c r="D38" s="194" t="s">
        <v>316</v>
      </c>
      <c r="E38" s="193" t="s">
        <v>177</v>
      </c>
      <c r="G38" s="194" t="s">
        <v>317</v>
      </c>
      <c r="H38" s="193" t="s">
        <v>171</v>
      </c>
      <c r="J38" s="194" t="s">
        <v>268</v>
      </c>
      <c r="K38" s="195" t="s">
        <v>173</v>
      </c>
      <c r="L38" s="195" t="s">
        <v>173</v>
      </c>
      <c r="M38" s="195" t="s">
        <v>173</v>
      </c>
    </row>
    <row collapsed="false" customFormat="false" customHeight="false" hidden="false" ht="12.8" outlineLevel="0" r="39">
      <c r="A39" s="41" t="s">
        <v>318</v>
      </c>
      <c r="B39" s="195" t="s">
        <v>319</v>
      </c>
      <c r="D39" s="194" t="s">
        <v>320</v>
      </c>
      <c r="E39" s="195" t="s">
        <v>211</v>
      </c>
      <c r="G39" s="194" t="s">
        <v>321</v>
      </c>
      <c r="H39" s="195" t="s">
        <v>184</v>
      </c>
      <c r="J39" s="194" t="s">
        <v>274</v>
      </c>
      <c r="K39" s="195" t="s">
        <v>173</v>
      </c>
      <c r="L39" s="195" t="s">
        <v>173</v>
      </c>
      <c r="M39" s="195" t="s">
        <v>173</v>
      </c>
    </row>
    <row collapsed="false" customFormat="false" customHeight="false" hidden="false" ht="12.8" outlineLevel="0" r="40">
      <c r="A40" s="194" t="s">
        <v>322</v>
      </c>
      <c r="B40" s="195" t="s">
        <v>181</v>
      </c>
      <c r="D40" s="194" t="s">
        <v>323</v>
      </c>
      <c r="E40" s="195" t="s">
        <v>211</v>
      </c>
      <c r="G40" s="194" t="s">
        <v>324</v>
      </c>
      <c r="H40" s="195" t="s">
        <v>184</v>
      </c>
      <c r="J40" s="194" t="s">
        <v>325</v>
      </c>
      <c r="K40" s="195" t="s">
        <v>173</v>
      </c>
      <c r="L40" s="195" t="s">
        <v>173</v>
      </c>
      <c r="M40" s="195" t="s">
        <v>326</v>
      </c>
    </row>
    <row collapsed="false" customFormat="false" customHeight="false" hidden="false" ht="12.9" outlineLevel="0" r="41">
      <c r="A41" s="41" t="s">
        <v>327</v>
      </c>
      <c r="B41" s="195" t="s">
        <v>181</v>
      </c>
      <c r="D41" s="194" t="s">
        <v>328</v>
      </c>
      <c r="E41" s="193" t="s">
        <v>177</v>
      </c>
      <c r="G41" s="194" t="s">
        <v>329</v>
      </c>
      <c r="H41" s="193" t="s">
        <v>171</v>
      </c>
      <c r="J41" s="194" t="s">
        <v>285</v>
      </c>
      <c r="K41" s="195" t="s">
        <v>173</v>
      </c>
      <c r="L41" s="195" t="s">
        <v>330</v>
      </c>
      <c r="M41" s="195" t="s">
        <v>173</v>
      </c>
    </row>
    <row collapsed="false" customFormat="false" customHeight="false" hidden="false" ht="12.9" outlineLevel="0" r="42">
      <c r="A42" s="41" t="s">
        <v>331</v>
      </c>
      <c r="B42" s="195" t="s">
        <v>175</v>
      </c>
      <c r="D42" s="194" t="s">
        <v>332</v>
      </c>
      <c r="E42" s="195" t="s">
        <v>169</v>
      </c>
      <c r="G42" s="194" t="s">
        <v>333</v>
      </c>
      <c r="H42" s="193" t="s">
        <v>171</v>
      </c>
      <c r="J42" s="194" t="s">
        <v>334</v>
      </c>
      <c r="K42" s="195" t="s">
        <v>173</v>
      </c>
      <c r="L42" s="195" t="s">
        <v>173</v>
      </c>
      <c r="M42" s="195" t="s">
        <v>335</v>
      </c>
    </row>
    <row collapsed="false" customFormat="false" customHeight="false" hidden="false" ht="12.9" outlineLevel="0" r="43">
      <c r="A43" s="41" t="s">
        <v>336</v>
      </c>
      <c r="B43" s="195" t="s">
        <v>181</v>
      </c>
      <c r="D43" s="194" t="s">
        <v>337</v>
      </c>
      <c r="E43" s="195" t="s">
        <v>169</v>
      </c>
      <c r="G43" s="194" t="s">
        <v>338</v>
      </c>
      <c r="H43" s="193" t="s">
        <v>171</v>
      </c>
      <c r="J43" s="194" t="s">
        <v>339</v>
      </c>
      <c r="K43" s="195" t="s">
        <v>172</v>
      </c>
      <c r="L43" s="195" t="s">
        <v>173</v>
      </c>
      <c r="M43" s="195" t="s">
        <v>173</v>
      </c>
    </row>
    <row collapsed="false" customFormat="false" customHeight="false" hidden="false" ht="12.9" outlineLevel="0" r="44">
      <c r="A44" s="41" t="s">
        <v>340</v>
      </c>
      <c r="B44" s="193" t="s">
        <v>167</v>
      </c>
      <c r="D44" s="194" t="s">
        <v>341</v>
      </c>
      <c r="E44" s="195" t="s">
        <v>211</v>
      </c>
      <c r="G44" s="194"/>
      <c r="J44" s="194" t="s">
        <v>342</v>
      </c>
      <c r="K44" s="195" t="s">
        <v>173</v>
      </c>
      <c r="L44" s="195" t="s">
        <v>173</v>
      </c>
      <c r="M44" s="195" t="s">
        <v>335</v>
      </c>
    </row>
    <row collapsed="false" customFormat="false" customHeight="false" hidden="false" ht="12.9" outlineLevel="0" r="45">
      <c r="A45" s="41" t="s">
        <v>343</v>
      </c>
      <c r="B45" s="193" t="s">
        <v>167</v>
      </c>
      <c r="D45" s="194" t="s">
        <v>344</v>
      </c>
      <c r="E45" s="193" t="s">
        <v>177</v>
      </c>
      <c r="G45" s="194"/>
      <c r="J45" s="194" t="s">
        <v>345</v>
      </c>
      <c r="K45" s="195" t="s">
        <v>172</v>
      </c>
      <c r="L45" s="195" t="s">
        <v>173</v>
      </c>
      <c r="M45" s="195" t="s">
        <v>173</v>
      </c>
    </row>
    <row collapsed="false" customFormat="false" customHeight="false" hidden="false" ht="12.8" outlineLevel="0" r="46">
      <c r="A46" s="41" t="s">
        <v>346</v>
      </c>
      <c r="B46" s="195" t="s">
        <v>181</v>
      </c>
      <c r="D46" s="194" t="s">
        <v>347</v>
      </c>
      <c r="E46" s="195" t="s">
        <v>279</v>
      </c>
      <c r="G46" s="194"/>
      <c r="J46" s="194" t="s">
        <v>348</v>
      </c>
      <c r="K46" s="195" t="s">
        <v>173</v>
      </c>
      <c r="L46" s="195" t="s">
        <v>173</v>
      </c>
      <c r="M46" s="195" t="s">
        <v>335</v>
      </c>
    </row>
    <row collapsed="false" customFormat="false" customHeight="false" hidden="false" ht="12.9" outlineLevel="0" r="47">
      <c r="A47" s="194" t="s">
        <v>289</v>
      </c>
      <c r="B47" s="195" t="s">
        <v>181</v>
      </c>
      <c r="D47" s="194" t="s">
        <v>349</v>
      </c>
      <c r="E47" s="193" t="s">
        <v>177</v>
      </c>
      <c r="G47" s="194"/>
      <c r="J47" s="194" t="s">
        <v>350</v>
      </c>
      <c r="K47" s="195" t="s">
        <v>172</v>
      </c>
      <c r="L47" s="195" t="s">
        <v>173</v>
      </c>
      <c r="M47" s="195" t="s">
        <v>173</v>
      </c>
    </row>
    <row collapsed="false" customFormat="false" customHeight="false" hidden="false" ht="12.9" outlineLevel="0" r="48">
      <c r="A48" s="41" t="s">
        <v>351</v>
      </c>
      <c r="B48" s="193" t="s">
        <v>167</v>
      </c>
      <c r="D48" s="194" t="s">
        <v>352</v>
      </c>
      <c r="E48" s="195" t="s">
        <v>169</v>
      </c>
      <c r="G48" s="194"/>
      <c r="J48" s="194" t="s">
        <v>353</v>
      </c>
      <c r="K48" s="195" t="s">
        <v>173</v>
      </c>
      <c r="L48" s="195" t="s">
        <v>173</v>
      </c>
      <c r="M48" s="195" t="s">
        <v>335</v>
      </c>
    </row>
    <row collapsed="false" customFormat="false" customHeight="false" hidden="false" ht="12.9" outlineLevel="0" r="49">
      <c r="A49" s="41" t="s">
        <v>354</v>
      </c>
      <c r="B49" s="193" t="s">
        <v>167</v>
      </c>
      <c r="D49" s="194"/>
      <c r="G49" s="194"/>
      <c r="J49" s="194" t="s">
        <v>355</v>
      </c>
      <c r="K49" s="195" t="s">
        <v>172</v>
      </c>
      <c r="L49" s="195" t="s">
        <v>173</v>
      </c>
      <c r="M49" s="195" t="s">
        <v>173</v>
      </c>
    </row>
    <row collapsed="false" customFormat="false" customHeight="false" hidden="false" ht="12.8" outlineLevel="0" r="50">
      <c r="A50" s="41" t="s">
        <v>356</v>
      </c>
      <c r="B50" s="195" t="s">
        <v>175</v>
      </c>
      <c r="D50" s="194"/>
      <c r="G50" s="194"/>
      <c r="J50" s="194" t="s">
        <v>357</v>
      </c>
      <c r="K50" s="195" t="s">
        <v>173</v>
      </c>
      <c r="L50" s="195" t="s">
        <v>173</v>
      </c>
      <c r="M50" s="195" t="s">
        <v>335</v>
      </c>
    </row>
    <row collapsed="false" customFormat="false" customHeight="false" hidden="false" ht="12.8" outlineLevel="0" r="51">
      <c r="A51" s="41" t="s">
        <v>358</v>
      </c>
      <c r="B51" s="195" t="s">
        <v>175</v>
      </c>
      <c r="D51" s="194"/>
      <c r="J51" s="194" t="s">
        <v>359</v>
      </c>
      <c r="K51" s="195" t="s">
        <v>172</v>
      </c>
      <c r="L51" s="195" t="s">
        <v>173</v>
      </c>
      <c r="M51" s="195" t="s">
        <v>173</v>
      </c>
    </row>
    <row collapsed="false" customFormat="false" customHeight="false" hidden="false" ht="12.9" outlineLevel="0" r="52">
      <c r="A52" s="41" t="s">
        <v>360</v>
      </c>
      <c r="B52" s="193" t="s">
        <v>167</v>
      </c>
      <c r="D52" s="194"/>
      <c r="J52" s="194" t="s">
        <v>306</v>
      </c>
      <c r="K52" s="195" t="s">
        <v>173</v>
      </c>
      <c r="L52" s="195" t="s">
        <v>243</v>
      </c>
      <c r="M52" s="195" t="s">
        <v>173</v>
      </c>
    </row>
    <row collapsed="false" customFormat="false" customHeight="false" hidden="false" ht="12.8" outlineLevel="0" r="53">
      <c r="A53" s="41" t="s">
        <v>361</v>
      </c>
      <c r="B53" s="195" t="s">
        <v>175</v>
      </c>
      <c r="D53" s="194"/>
      <c r="J53" s="194" t="s">
        <v>309</v>
      </c>
      <c r="K53" s="195" t="s">
        <v>173</v>
      </c>
      <c r="L53" s="195" t="s">
        <v>218</v>
      </c>
      <c r="M53" s="195" t="s">
        <v>173</v>
      </c>
    </row>
    <row collapsed="false" customFormat="false" customHeight="false" hidden="false" ht="12.8" outlineLevel="0" r="54">
      <c r="A54" s="41" t="s">
        <v>362</v>
      </c>
      <c r="B54" s="195" t="s">
        <v>319</v>
      </c>
      <c r="D54" s="194"/>
      <c r="J54" s="194" t="s">
        <v>317</v>
      </c>
      <c r="K54" s="195" t="s">
        <v>173</v>
      </c>
      <c r="L54" s="195" t="s">
        <v>173</v>
      </c>
      <c r="M54" s="195" t="s">
        <v>173</v>
      </c>
    </row>
    <row collapsed="false" customFormat="false" customHeight="false" hidden="false" ht="12.9" outlineLevel="0" r="55">
      <c r="A55" s="41" t="s">
        <v>363</v>
      </c>
      <c r="B55" s="193" t="s">
        <v>167</v>
      </c>
      <c r="D55" s="194"/>
      <c r="J55" s="194" t="s">
        <v>364</v>
      </c>
      <c r="K55" s="195" t="s">
        <v>173</v>
      </c>
      <c r="L55" s="195" t="s">
        <v>365</v>
      </c>
      <c r="M55" s="195" t="s">
        <v>173</v>
      </c>
    </row>
    <row collapsed="false" customFormat="false" customHeight="false" hidden="false" ht="12.8" outlineLevel="0" r="56">
      <c r="A56" s="41" t="s">
        <v>366</v>
      </c>
      <c r="B56" s="195" t="s">
        <v>181</v>
      </c>
      <c r="D56" s="194"/>
      <c r="J56" s="194" t="s">
        <v>367</v>
      </c>
      <c r="K56" s="195" t="s">
        <v>173</v>
      </c>
      <c r="L56" s="195" t="s">
        <v>173</v>
      </c>
      <c r="M56" s="195" t="s">
        <v>335</v>
      </c>
    </row>
    <row collapsed="false" customFormat="false" customHeight="false" hidden="false" ht="12.8" outlineLevel="0" r="57">
      <c r="A57" s="41" t="s">
        <v>364</v>
      </c>
      <c r="B57" s="195" t="s">
        <v>365</v>
      </c>
      <c r="D57" s="194"/>
      <c r="J57" s="194" t="s">
        <v>329</v>
      </c>
      <c r="K57" s="195" t="s">
        <v>173</v>
      </c>
      <c r="L57" s="195" t="s">
        <v>173</v>
      </c>
      <c r="M57" s="195" t="s">
        <v>173</v>
      </c>
    </row>
    <row collapsed="false" customFormat="false" customHeight="false" hidden="false" ht="12.9" outlineLevel="0" r="58">
      <c r="A58" s="41" t="s">
        <v>368</v>
      </c>
      <c r="B58" s="193" t="s">
        <v>167</v>
      </c>
      <c r="D58" s="194"/>
      <c r="J58" s="194" t="s">
        <v>338</v>
      </c>
      <c r="K58" s="195" t="s">
        <v>173</v>
      </c>
      <c r="L58" s="195" t="s">
        <v>173</v>
      </c>
      <c r="M58" s="195" t="s">
        <v>173</v>
      </c>
    </row>
    <row collapsed="false" customFormat="false" customHeight="false" hidden="false" ht="12.8" outlineLevel="0" r="59">
      <c r="A59" s="41" t="s">
        <v>369</v>
      </c>
      <c r="B59" s="195" t="s">
        <v>181</v>
      </c>
      <c r="D59" s="194"/>
      <c r="J59" s="194"/>
    </row>
    <row collapsed="false" customFormat="false" customHeight="false" hidden="false" ht="12.9" outlineLevel="0" r="60">
      <c r="A60" s="194" t="s">
        <v>370</v>
      </c>
      <c r="B60" s="193" t="s">
        <v>167</v>
      </c>
      <c r="D60" s="194"/>
      <c r="J60" s="194"/>
    </row>
    <row collapsed="false" customFormat="false" customHeight="false" hidden="false" ht="12.8" outlineLevel="0" r="61">
      <c r="A61" s="41" t="s">
        <v>371</v>
      </c>
      <c r="B61" s="195" t="s">
        <v>175</v>
      </c>
      <c r="J61" s="194"/>
    </row>
    <row collapsed="false" customFormat="false" customHeight="false" hidden="false" ht="12.9" outlineLevel="0" r="62">
      <c r="A62" s="41" t="s">
        <v>372</v>
      </c>
      <c r="B62" s="193" t="s">
        <v>167</v>
      </c>
      <c r="J62" s="194"/>
    </row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W8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42" activeCellId="0" pane="topLeft" sqref="A42"/>
    </sheetView>
  </sheetViews>
  <cols>
    <col collapsed="false" hidden="false" max="1" min="1" style="1" width="14.2"/>
    <col collapsed="false" hidden="false" max="25" min="25" style="0" width="6.73725490196078"/>
    <col collapsed="false" hidden="false" max="27" min="26" style="0" width="10.8980392156863"/>
    <col collapsed="false" hidden="false" max="30" min="28" style="0" width="4.30588235294118"/>
    <col collapsed="false" hidden="false" max="32" min="31" style="0" width="7.45098039215686"/>
    <col collapsed="false" hidden="false" max="37" min="34" style="0" width="4.30588235294118"/>
    <col collapsed="false" hidden="false" max="38" min="38" style="0" width="5.6"/>
    <col collapsed="false" hidden="false" max="42" min="42" style="0" width="7.45098039215686"/>
    <col collapsed="false" hidden="false" max="43" min="43" style="0" width="10.6078431372549"/>
    <col collapsed="false" hidden="false" max="45" min="45" style="0" width="3.01176470588235"/>
    <col collapsed="false" hidden="false" max="47" min="47" style="0" width="3.58039215686275"/>
    <col collapsed="false" hidden="false" max="48" min="48" style="0" width="6.88235294117647"/>
    <col collapsed="false" hidden="false" max="49" min="49" style="0" width="11.043137254902"/>
  </cols>
  <sheetData>
    <row collapsed="false" customFormat="false" customHeight="false" hidden="false" ht="15.2" outlineLevel="0" r="1">
      <c r="A1" s="2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 t="s">
        <v>2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5" t="s">
        <v>3</v>
      </c>
      <c r="AN1" s="5"/>
      <c r="AO1" s="5"/>
      <c r="AP1" s="5"/>
      <c r="AQ1" s="5"/>
      <c r="AR1" s="5"/>
      <c r="AS1" s="5"/>
      <c r="AT1" s="5"/>
      <c r="AU1" s="5"/>
      <c r="AV1" s="5"/>
      <c r="AW1" s="5"/>
    </row>
    <row collapsed="false" customFormat="false" customHeight="false" hidden="false" ht="15.3" outlineLevel="0" r="2">
      <c r="A2" s="6" t="s">
        <v>373</v>
      </c>
      <c r="B2" s="6"/>
      <c r="C2" s="6"/>
      <c r="D2" s="6"/>
      <c r="E2" s="6"/>
      <c r="F2" s="6"/>
      <c r="G2" s="6"/>
      <c r="H2" s="6"/>
      <c r="I2" s="6"/>
      <c r="J2" s="7" t="s">
        <v>5</v>
      </c>
      <c r="K2" s="8"/>
      <c r="L2" s="8" t="s">
        <v>6</v>
      </c>
      <c r="M2" s="8" t="s">
        <v>7</v>
      </c>
      <c r="N2" s="9" t="s">
        <v>8</v>
      </c>
      <c r="O2" s="7" t="s">
        <v>9</v>
      </c>
      <c r="P2" s="8"/>
      <c r="Q2" s="8" t="s">
        <v>6</v>
      </c>
      <c r="R2" s="8" t="s">
        <v>7</v>
      </c>
      <c r="S2" s="9" t="s">
        <v>8</v>
      </c>
      <c r="T2" s="10" t="s">
        <v>10</v>
      </c>
      <c r="U2" s="11"/>
      <c r="V2" s="12" t="s">
        <v>6</v>
      </c>
      <c r="W2" s="11" t="s">
        <v>7</v>
      </c>
      <c r="X2" s="9" t="s">
        <v>8</v>
      </c>
      <c r="Y2" s="13" t="s">
        <v>11</v>
      </c>
      <c r="Z2" s="13"/>
      <c r="AA2" s="14" t="s">
        <v>12</v>
      </c>
      <c r="AB2" s="14" t="s">
        <v>13</v>
      </c>
      <c r="AC2" s="14" t="s">
        <v>14</v>
      </c>
      <c r="AD2" s="14" t="s">
        <v>15</v>
      </c>
      <c r="AE2" s="14" t="s">
        <v>16</v>
      </c>
      <c r="AF2" s="14" t="s">
        <v>17</v>
      </c>
      <c r="AG2" s="14" t="s">
        <v>18</v>
      </c>
      <c r="AH2" s="14" t="s">
        <v>19</v>
      </c>
      <c r="AI2" s="14"/>
      <c r="AJ2" s="14" t="s">
        <v>20</v>
      </c>
      <c r="AK2" s="14" t="s">
        <v>21</v>
      </c>
      <c r="AL2" s="14"/>
      <c r="AM2" s="15" t="s">
        <v>22</v>
      </c>
      <c r="AN2" s="15"/>
      <c r="AO2" s="15"/>
      <c r="AP2" s="15"/>
      <c r="AQ2" s="16" t="s">
        <v>8</v>
      </c>
      <c r="AR2" s="16" t="s">
        <v>23</v>
      </c>
      <c r="AS2" s="16"/>
      <c r="AT2" s="16" t="s">
        <v>24</v>
      </c>
      <c r="AU2" s="16"/>
      <c r="AV2" s="14" t="s">
        <v>25</v>
      </c>
      <c r="AW2" s="17" t="s">
        <v>26</v>
      </c>
    </row>
    <row collapsed="false" customFormat="false" customHeight="false" hidden="false" ht="15.2" outlineLevel="0" r="3">
      <c r="A3" s="6" t="s">
        <v>374</v>
      </c>
      <c r="B3" s="6"/>
      <c r="C3" s="6"/>
      <c r="D3" s="6"/>
      <c r="E3" s="6"/>
      <c r="F3" s="6"/>
      <c r="G3" s="6"/>
      <c r="H3" s="6"/>
      <c r="I3" s="6"/>
      <c r="J3" s="18" t="s">
        <v>28</v>
      </c>
      <c r="K3" s="18"/>
      <c r="L3" s="19" t="n">
        <v>0</v>
      </c>
      <c r="M3" s="20" t="n">
        <v>20</v>
      </c>
      <c r="N3" s="21" t="n">
        <f aca="false">L3+M3</f>
        <v>20</v>
      </c>
      <c r="O3" s="22" t="s">
        <v>29</v>
      </c>
      <c r="P3" s="22"/>
      <c r="Q3" s="19" t="n">
        <f aca="false">F15</f>
        <v>20</v>
      </c>
      <c r="R3" s="23" t="n">
        <v>17</v>
      </c>
      <c r="S3" s="21" t="n">
        <f aca="false">Q3+R3</f>
        <v>37</v>
      </c>
      <c r="T3" s="24" t="s">
        <v>222</v>
      </c>
      <c r="U3" s="24"/>
      <c r="V3" s="25" t="n">
        <f aca="true">IF(ISTEXT(T3),INDIRECT(LOOKUP(T3,SpiritualKSAreas,SpiritualKSAttr)),0)</f>
        <v>16</v>
      </c>
      <c r="W3" s="26" t="n">
        <v>12</v>
      </c>
      <c r="X3" s="27" t="n">
        <f aca="false">V3+W3</f>
        <v>28</v>
      </c>
      <c r="Y3" s="28" t="s">
        <v>375</v>
      </c>
      <c r="Z3" s="28"/>
      <c r="AA3" s="29" t="n">
        <f aca="false">S35</f>
        <v>35</v>
      </c>
      <c r="AB3" s="29" t="n">
        <v>5</v>
      </c>
      <c r="AC3" s="29" t="s">
        <v>14</v>
      </c>
      <c r="AD3" s="29" t="n">
        <v>4</v>
      </c>
      <c r="AE3" s="29" t="s">
        <v>14</v>
      </c>
      <c r="AF3" s="29" t="s">
        <v>376</v>
      </c>
      <c r="AG3" s="29" t="n">
        <v>1</v>
      </c>
      <c r="AH3" s="30" t="n">
        <f aca="false">(AA3+AB3+MAX(0,VLOOKUP(MAX(S3,N5)+F16+F17,A56:B68,2)))</f>
        <v>41</v>
      </c>
      <c r="AI3" s="30"/>
      <c r="AJ3" s="31" t="n">
        <f aca="false">(MAX(0,VLOOKUP(AA3,E56:F68,2)))</f>
        <v>0</v>
      </c>
      <c r="AK3" s="32"/>
      <c r="AL3" s="32"/>
      <c r="AM3" s="197" t="s">
        <v>325</v>
      </c>
      <c r="AN3" s="197"/>
      <c r="AO3" s="197"/>
      <c r="AP3" s="197"/>
      <c r="AQ3" s="34"/>
      <c r="AR3" s="34" t="n">
        <f aca="true">IF(ISTEXT(AM3),INDIRECT(LOOKUP(AM3,HekaKSAreas,HekaKSCat)),0)</f>
        <v>0</v>
      </c>
      <c r="AS3" s="34"/>
      <c r="AT3" s="34" t="n">
        <f aca="true">IF(ISTEXT(AM3),INDIRECT(LOOKUP(AM3,HekaKSAreas,HekaKSAttr)),0)</f>
        <v>0</v>
      </c>
      <c r="AU3" s="34"/>
      <c r="AV3" s="35" t="n">
        <f aca="true">IF(ISTEXT(AM3),INDIRECT(LOOKUP(AM3,HekaKSAreas,HekaKSTrait)),0)</f>
        <v>105</v>
      </c>
      <c r="AW3" s="198" t="n">
        <f aca="false">(AQ3+AR3+AT3+AV3)</f>
        <v>105</v>
      </c>
    </row>
    <row collapsed="false" customFormat="false" customHeight="false" hidden="false" ht="15.3" outlineLevel="0" r="4">
      <c r="A4" s="37" t="s">
        <v>377</v>
      </c>
      <c r="B4" s="37"/>
      <c r="C4" s="37"/>
      <c r="D4" s="38"/>
      <c r="E4" s="39" t="s">
        <v>31</v>
      </c>
      <c r="F4" s="39"/>
      <c r="G4" s="39"/>
      <c r="H4" s="40" t="n">
        <f aca="false">MAX(0, (F13+F17-31))</f>
        <v>2</v>
      </c>
      <c r="I4" s="40"/>
      <c r="J4" s="41" t="s">
        <v>32</v>
      </c>
      <c r="K4" s="41"/>
      <c r="L4" s="42" t="n">
        <f aca="false">C11</f>
        <v>17</v>
      </c>
      <c r="M4" s="43" t="n">
        <v>20</v>
      </c>
      <c r="N4" s="21" t="n">
        <f aca="false">L4+M4</f>
        <v>37</v>
      </c>
      <c r="O4" s="44" t="s">
        <v>312</v>
      </c>
      <c r="P4" s="44"/>
      <c r="Q4" s="42" t="n">
        <f aca="false">F11</f>
        <v>19</v>
      </c>
      <c r="R4" s="43" t="n">
        <v>0</v>
      </c>
      <c r="S4" s="21" t="n">
        <f aca="false">Q4+R4</f>
        <v>19</v>
      </c>
      <c r="T4" s="45" t="s">
        <v>212</v>
      </c>
      <c r="U4" s="45"/>
      <c r="V4" s="25" t="n">
        <f aca="true">IF(ISTEXT(T4),INDIRECT(LOOKUP(T4,SpiritualKSAreas,SpiritualKSAttr)),0)</f>
        <v>16</v>
      </c>
      <c r="W4" s="46" t="n">
        <v>8</v>
      </c>
      <c r="X4" s="27" t="n">
        <f aca="false">V4+W4</f>
        <v>24</v>
      </c>
      <c r="Y4" s="47"/>
      <c r="Z4" s="47"/>
      <c r="AA4" s="48"/>
      <c r="AB4" s="48"/>
      <c r="AC4" s="48"/>
      <c r="AD4" s="48"/>
      <c r="AE4" s="48"/>
      <c r="AF4" s="48"/>
      <c r="AG4" s="48"/>
      <c r="AH4" s="49" t="n">
        <f aca="false">(AA4+AB4+MAX(0,VLOOKUP(MAX(S3,N5)+F16+F17,A56:B68,2)))</f>
        <v>1</v>
      </c>
      <c r="AI4" s="49"/>
      <c r="AJ4" s="50" t="n">
        <f aca="false">(MAX(0,VLOOKUP(AA4,E56:F68,2)))</f>
        <v>0</v>
      </c>
      <c r="AK4" s="48"/>
      <c r="AL4" s="48"/>
      <c r="AM4" s="197" t="s">
        <v>212</v>
      </c>
      <c r="AN4" s="197"/>
      <c r="AO4" s="197"/>
      <c r="AP4" s="197"/>
      <c r="AQ4" s="35" t="n">
        <v>24</v>
      </c>
      <c r="AR4" s="51" t="n">
        <f aca="true">IF(ISTEXT(AM4),INDIRECT(LOOKUP(AM4,HekaKSAreas,HekaKSCat)),0)</f>
        <v>40</v>
      </c>
      <c r="AS4" s="51"/>
      <c r="AT4" s="51" t="n">
        <f aca="true">IF(ISTEXT(AM4),INDIRECT(LOOKUP(AM4,HekaKSAreas,HekaKSAttr)),0)</f>
        <v>0</v>
      </c>
      <c r="AU4" s="51"/>
      <c r="AV4" s="35" t="n">
        <f aca="true">IF(ISTEXT(AM4),INDIRECT(LOOKUP(AM4,HekaKSAreas,HekaKSTrait)),0)</f>
        <v>0</v>
      </c>
      <c r="AW4" s="198" t="n">
        <f aca="false">(AQ4+AR4+AT4+AV4)</f>
        <v>64</v>
      </c>
    </row>
    <row collapsed="false" customFormat="false" customHeight="false" hidden="false" ht="15.2" outlineLevel="0" r="5">
      <c r="A5" s="37" t="s">
        <v>34</v>
      </c>
      <c r="B5" s="37"/>
      <c r="C5" s="37"/>
      <c r="D5" s="38"/>
      <c r="E5" s="52" t="s">
        <v>35</v>
      </c>
      <c r="F5" s="52"/>
      <c r="G5" s="52"/>
      <c r="H5" s="53" t="n">
        <f aca="false">MAX(0,(F12-12))</f>
        <v>4</v>
      </c>
      <c r="I5" s="53"/>
      <c r="J5" s="41" t="s">
        <v>36</v>
      </c>
      <c r="K5" s="41"/>
      <c r="L5" s="42" t="n">
        <f aca="false">C15</f>
        <v>19</v>
      </c>
      <c r="M5" s="43"/>
      <c r="N5" s="21" t="n">
        <f aca="false">L5+M5</f>
        <v>19</v>
      </c>
      <c r="O5" s="45" t="s">
        <v>195</v>
      </c>
      <c r="P5" s="45"/>
      <c r="Q5" s="27" t="n">
        <f aca="true">IF(ISTEXT(O5),INDIRECT(LOOKUP(O5,PhysicalKSAreas,PhysicalKSAttr)),0)</f>
        <v>19</v>
      </c>
      <c r="R5" s="46" t="n">
        <v>16</v>
      </c>
      <c r="S5" s="21" t="n">
        <f aca="false">Q5+R5</f>
        <v>35</v>
      </c>
      <c r="T5" s="45" t="s">
        <v>321</v>
      </c>
      <c r="U5" s="45"/>
      <c r="V5" s="25" t="n">
        <f aca="true">IF(ISTEXT(T5),INDIRECT(LOOKUP(T5,SpiritualKSAreas,SpiritualKSAttr)),0)</f>
        <v>16</v>
      </c>
      <c r="W5" s="46" t="n">
        <v>16</v>
      </c>
      <c r="X5" s="27" t="n">
        <f aca="false">V5+W5</f>
        <v>32</v>
      </c>
      <c r="Y5" s="47"/>
      <c r="Z5" s="47"/>
      <c r="AA5" s="48"/>
      <c r="AB5" s="48"/>
      <c r="AC5" s="48"/>
      <c r="AD5" s="48"/>
      <c r="AE5" s="48"/>
      <c r="AF5" s="48"/>
      <c r="AG5" s="48"/>
      <c r="AH5" s="49" t="n">
        <f aca="false">(AA5+AB5+MAX(0,VLOOKUP(MAX(S3,N5)+F16+F17,A56:B68,2)))</f>
        <v>1</v>
      </c>
      <c r="AI5" s="49"/>
      <c r="AJ5" s="50" t="n">
        <f aca="false">(MAX(0,VLOOKUP(AA5,E56:F68,2)))</f>
        <v>0</v>
      </c>
      <c r="AK5" s="48"/>
      <c r="AL5" s="48"/>
      <c r="AM5" s="197"/>
      <c r="AN5" s="197"/>
      <c r="AO5" s="197"/>
      <c r="AP5" s="197"/>
      <c r="AQ5" s="35"/>
      <c r="AR5" s="51" t="n">
        <f aca="true">IF(ISTEXT(AM5),INDIRECT(LOOKUP(AM5,HekaKSAreas,HekaKSCat)),0)</f>
        <v>0</v>
      </c>
      <c r="AS5" s="51"/>
      <c r="AT5" s="51" t="n">
        <f aca="true">IF(ISTEXT(AM5),INDIRECT(LOOKUP(AM5,HekaKSAreas,HekaKSAttr)),0)</f>
        <v>0</v>
      </c>
      <c r="AU5" s="51"/>
      <c r="AV5" s="35" t="n">
        <f aca="true">IF(ISTEXT(AM5),INDIRECT(LOOKUP(AM5,HekaKSAreas,HekaKSTrait)),0)</f>
        <v>0</v>
      </c>
      <c r="AW5" s="198" t="n">
        <f aca="false">(AQ5+AR5+AT5+AV5)</f>
        <v>0</v>
      </c>
    </row>
    <row collapsed="false" customFormat="false" customHeight="false" hidden="false" ht="15.2" outlineLevel="0" r="6">
      <c r="A6" s="54" t="s">
        <v>378</v>
      </c>
      <c r="B6" s="54"/>
      <c r="C6" s="54"/>
      <c r="D6" s="55"/>
      <c r="E6" s="56" t="s">
        <v>38</v>
      </c>
      <c r="F6" s="56"/>
      <c r="G6" s="57" t="n">
        <f aca="false">C13+C17</f>
        <v>29</v>
      </c>
      <c r="H6" s="57" t="n">
        <f aca="false">F13+F17</f>
        <v>33</v>
      </c>
      <c r="I6" s="58" t="n">
        <f aca="false">I13+I17</f>
        <v>22</v>
      </c>
      <c r="J6" s="41" t="s">
        <v>39</v>
      </c>
      <c r="K6" s="41"/>
      <c r="L6" s="42" t="n">
        <f aca="false">C11</f>
        <v>17</v>
      </c>
      <c r="M6" s="43" t="n">
        <v>12</v>
      </c>
      <c r="N6" s="21" t="n">
        <f aca="false">L6+M6</f>
        <v>29</v>
      </c>
      <c r="O6" s="45" t="s">
        <v>198</v>
      </c>
      <c r="P6" s="45"/>
      <c r="Q6" s="27" t="n">
        <f aca="true">IF(ISTEXT(O6),INDIRECT(LOOKUP(O6,PhysicalKSAreas,PhysicalKSAttr)),0)</f>
        <v>19</v>
      </c>
      <c r="R6" s="46" t="n">
        <v>16</v>
      </c>
      <c r="S6" s="21" t="n">
        <f aca="false">Q6+R6</f>
        <v>35</v>
      </c>
      <c r="T6" s="45" t="s">
        <v>226</v>
      </c>
      <c r="U6" s="45"/>
      <c r="V6" s="25" t="n">
        <f aca="true">IF(ISTEXT(T6),INDIRECT(LOOKUP(T6,SpiritualKSAreas,SpiritualKSAttr)),0)</f>
        <v>16</v>
      </c>
      <c r="W6" s="46" t="n">
        <v>17</v>
      </c>
      <c r="X6" s="27" t="n">
        <f aca="false">V6+W6</f>
        <v>33</v>
      </c>
      <c r="Y6" s="59"/>
      <c r="Z6" s="59"/>
      <c r="AA6" s="60"/>
      <c r="AB6" s="60"/>
      <c r="AC6" s="60"/>
      <c r="AD6" s="60"/>
      <c r="AE6" s="60"/>
      <c r="AF6" s="60"/>
      <c r="AG6" s="60"/>
      <c r="AH6" s="49" t="n">
        <f aca="false">(AA6+AB6+MAX(0,VLOOKUP(MAX(S3,N5)+F16+F17,A56:B68,2)))</f>
        <v>1</v>
      </c>
      <c r="AI6" s="49"/>
      <c r="AJ6" s="61" t="n">
        <f aca="false">(MAX(0,VLOOKUP(AA6,E56:F68,2)))</f>
        <v>0</v>
      </c>
      <c r="AK6" s="60"/>
      <c r="AL6" s="60"/>
      <c r="AM6" s="197"/>
      <c r="AN6" s="197"/>
      <c r="AO6" s="197"/>
      <c r="AP6" s="197"/>
      <c r="AQ6" s="35"/>
      <c r="AR6" s="51" t="n">
        <f aca="true">IF(ISTEXT(AM6),INDIRECT(LOOKUP(AM6,HekaKSAreas,HekaKSCat)),0)</f>
        <v>0</v>
      </c>
      <c r="AS6" s="51"/>
      <c r="AT6" s="51" t="n">
        <f aca="true">IF(ISTEXT(AM6),INDIRECT(LOOKUP(AM6,HekaKSAreas,HekaKSAttr)),0)</f>
        <v>0</v>
      </c>
      <c r="AU6" s="51"/>
      <c r="AV6" s="35" t="n">
        <f aca="true">IF(ISTEXT(AM6),INDIRECT(LOOKUP(AM6,HekaKSAreas,HekaKSTrait)),0)</f>
        <v>0</v>
      </c>
      <c r="AW6" s="198" t="n">
        <f aca="false">(AQ6+AR6+AT6+AV6)</f>
        <v>0</v>
      </c>
    </row>
    <row collapsed="false" customFormat="false" customHeight="false" hidden="false" ht="15.2" outlineLevel="0" r="7">
      <c r="A7" s="62" t="s">
        <v>40</v>
      </c>
      <c r="B7" s="62"/>
      <c r="C7" s="62"/>
      <c r="D7" s="62"/>
      <c r="E7" s="62"/>
      <c r="F7" s="62"/>
      <c r="G7" s="62"/>
      <c r="H7" s="62"/>
      <c r="I7" s="62"/>
      <c r="J7" s="63" t="s">
        <v>233</v>
      </c>
      <c r="K7" s="63"/>
      <c r="L7" s="64" t="n">
        <f aca="true">IF(ISTEXT(J7),INDIRECT(LOOKUP(J7,MentalKSAreas,MentalKSAttr)),0)</f>
        <v>19</v>
      </c>
      <c r="M7" s="46" t="n">
        <v>16</v>
      </c>
      <c r="N7" s="21" t="n">
        <f aca="false">L7+M7</f>
        <v>35</v>
      </c>
      <c r="O7" s="45" t="s">
        <v>201</v>
      </c>
      <c r="P7" s="45"/>
      <c r="Q7" s="27" t="n">
        <f aca="true">IF(ISTEXT(O7),INDIRECT(LOOKUP(O7,PhysicalKSAreas,PhysicalKSAttr)),0)</f>
        <v>19</v>
      </c>
      <c r="R7" s="46" t="n">
        <v>16</v>
      </c>
      <c r="S7" s="21" t="n">
        <f aca="false">Q7+R7</f>
        <v>35</v>
      </c>
      <c r="T7" s="45" t="s">
        <v>217</v>
      </c>
      <c r="U7" s="45"/>
      <c r="V7" s="25" t="n">
        <f aca="true">IF(ISTEXT(T7),INDIRECT(LOOKUP(T7,SpiritualKSAreas,SpiritualKSAttr)),0)</f>
        <v>13</v>
      </c>
      <c r="W7" s="46" t="n">
        <v>12</v>
      </c>
      <c r="X7" s="27" t="n">
        <f aca="false">V7+W7</f>
        <v>25</v>
      </c>
      <c r="Y7" s="65" t="s">
        <v>41</v>
      </c>
      <c r="Z7" s="65"/>
      <c r="AA7" s="66" t="s">
        <v>12</v>
      </c>
      <c r="AB7" s="66" t="s">
        <v>13</v>
      </c>
      <c r="AC7" s="66" t="s">
        <v>42</v>
      </c>
      <c r="AD7" s="66" t="s">
        <v>15</v>
      </c>
      <c r="AE7" s="66" t="s">
        <v>16</v>
      </c>
      <c r="AF7" s="66" t="s">
        <v>17</v>
      </c>
      <c r="AG7" s="66" t="s">
        <v>43</v>
      </c>
      <c r="AH7" s="66" t="s">
        <v>19</v>
      </c>
      <c r="AI7" s="66"/>
      <c r="AJ7" s="66" t="s">
        <v>20</v>
      </c>
      <c r="AK7" s="66" t="s">
        <v>21</v>
      </c>
      <c r="AL7" s="66"/>
      <c r="AM7" s="197"/>
      <c r="AN7" s="197"/>
      <c r="AO7" s="197"/>
      <c r="AP7" s="197"/>
      <c r="AQ7" s="35"/>
      <c r="AR7" s="51" t="n">
        <f aca="true">IF(ISTEXT(AM7),INDIRECT(LOOKUP(AM7,HekaKSAreas,HekaKSCat)),0)</f>
        <v>0</v>
      </c>
      <c r="AS7" s="51"/>
      <c r="AT7" s="51" t="n">
        <f aca="true">IF(ISTEXT(AM7),INDIRECT(LOOKUP(AM7,HekaKSAreas,HekaKSAttr)),0)</f>
        <v>0</v>
      </c>
      <c r="AU7" s="51"/>
      <c r="AV7" s="35" t="n">
        <f aca="true">IF(ISTEXT(AM7),INDIRECT(LOOKUP(AM7,HekaKSAreas,HekaKSTrait)),0)</f>
        <v>0</v>
      </c>
      <c r="AW7" s="198" t="n">
        <f aca="false">(AQ7+AR7+AT7+AV7)</f>
        <v>0</v>
      </c>
    </row>
    <row collapsed="false" customFormat="true" customHeight="false" hidden="false" ht="17.6" outlineLevel="0" r="8" s="76">
      <c r="A8" s="67" t="s">
        <v>44</v>
      </c>
      <c r="B8" s="68"/>
      <c r="C8" s="69" t="n">
        <f aca="false">(C10+C14)</f>
        <v>94</v>
      </c>
      <c r="D8" s="70" t="s">
        <v>45</v>
      </c>
      <c r="E8" s="70"/>
      <c r="F8" s="69" t="n">
        <f aca="false">(F10+F14)</f>
        <v>105</v>
      </c>
      <c r="G8" s="70" t="s">
        <v>46</v>
      </c>
      <c r="H8" s="70"/>
      <c r="I8" s="69" t="n">
        <f aca="false">(I10+I14)</f>
        <v>78</v>
      </c>
      <c r="J8" s="45" t="s">
        <v>356</v>
      </c>
      <c r="K8" s="45"/>
      <c r="L8" s="64" t="n">
        <f aca="true">IF(ISTEXT(J8),INDIRECT(LOOKUP(J8,MentalKSAreas,MentalKSAttr)),0)</f>
        <v>18</v>
      </c>
      <c r="M8" s="46" t="n">
        <v>16</v>
      </c>
      <c r="N8" s="21" t="n">
        <f aca="false">L8+M8</f>
        <v>34</v>
      </c>
      <c r="O8" s="45" t="s">
        <v>205</v>
      </c>
      <c r="P8" s="45"/>
      <c r="Q8" s="27" t="n">
        <f aca="true">IF(ISTEXT(O8),INDIRECT(LOOKUP(O8,PhysicalKSAreas,PhysicalKSAttr)),0)</f>
        <v>19</v>
      </c>
      <c r="R8" s="46" t="n">
        <v>16</v>
      </c>
      <c r="S8" s="21" t="n">
        <f aca="false">Q8+R8</f>
        <v>35</v>
      </c>
      <c r="T8" s="45"/>
      <c r="U8" s="45"/>
      <c r="V8" s="25" t="n">
        <f aca="true">IF(ISTEXT(T8),INDIRECT(LOOKUP(T8,SpiritualKSAreas,SpiritualKSAttr)),0)</f>
        <v>0</v>
      </c>
      <c r="W8" s="46"/>
      <c r="X8" s="27" t="n">
        <f aca="false">V8+W8</f>
        <v>0</v>
      </c>
      <c r="Y8" s="71" t="s">
        <v>379</v>
      </c>
      <c r="Z8" s="71"/>
      <c r="AA8" s="72" t="n">
        <f aca="false">S38</f>
        <v>52</v>
      </c>
      <c r="AB8" s="72" t="n">
        <v>8</v>
      </c>
      <c r="AC8" s="72" t="s">
        <v>380</v>
      </c>
      <c r="AD8" s="72" t="n">
        <v>7</v>
      </c>
      <c r="AE8" s="72" t="s">
        <v>381</v>
      </c>
      <c r="AF8" s="72" t="s">
        <v>382</v>
      </c>
      <c r="AG8" s="199" t="s">
        <v>383</v>
      </c>
      <c r="AH8" s="73" t="n">
        <f aca="false">(AA8+AB8+MAX(0,VLOOKUP(MAX(S3,N5)+F16+F17,A56:B68,2)))</f>
        <v>61</v>
      </c>
      <c r="AI8" s="73"/>
      <c r="AJ8" s="73" t="n">
        <f aca="false">(MAX(0,VLOOKUP(AA8,E56:F68,2)))</f>
        <v>3</v>
      </c>
      <c r="AK8" s="74"/>
      <c r="AL8" s="74"/>
      <c r="AM8" s="197"/>
      <c r="AN8" s="197"/>
      <c r="AO8" s="197"/>
      <c r="AP8" s="197"/>
      <c r="AQ8" s="75"/>
      <c r="AR8" s="51" t="n">
        <f aca="true">IF(ISTEXT(AM8),INDIRECT(LOOKUP(AM8,HekaKSAreas,HekaKSCat)),0)</f>
        <v>0</v>
      </c>
      <c r="AS8" s="51"/>
      <c r="AT8" s="51" t="n">
        <f aca="true">IF(ISTEXT(AM8),INDIRECT(LOOKUP(AM8,HekaKSAreas,HekaKSAttr)),0)</f>
        <v>0</v>
      </c>
      <c r="AU8" s="51"/>
      <c r="AV8" s="35" t="n">
        <f aca="true">IF(ISTEXT(AM8),INDIRECT(LOOKUP(AM8,HekaKSAreas,HekaKSTrait)),0)</f>
        <v>0</v>
      </c>
      <c r="AW8" s="198" t="n">
        <f aca="false">(AQ8+AR8+AT8+AV8)</f>
        <v>0</v>
      </c>
    </row>
    <row collapsed="false" customFormat="true" customHeight="false" hidden="false" ht="17.6" outlineLevel="0" r="9" s="76">
      <c r="A9" s="77" t="s">
        <v>47</v>
      </c>
      <c r="B9" s="78"/>
      <c r="C9" s="79" t="n">
        <f aca="false">FLOOR(C8*0.8,1)</f>
        <v>75</v>
      </c>
      <c r="D9" s="80" t="n">
        <f aca="false">FLOOR(F8*0.75,1)</f>
        <v>78</v>
      </c>
      <c r="E9" s="81" t="n">
        <f aca="false">FLOOR(F8*0.9,1)</f>
        <v>94</v>
      </c>
      <c r="F9" s="82" t="n">
        <f aca="false">FLOOR(F8*0.1,1)</f>
        <v>10</v>
      </c>
      <c r="G9" s="77" t="s">
        <v>47</v>
      </c>
      <c r="H9" s="78"/>
      <c r="I9" s="79" t="n">
        <f aca="false">FLOOR(I8*0.8,1)</f>
        <v>62</v>
      </c>
      <c r="J9" s="45" t="s">
        <v>298</v>
      </c>
      <c r="K9" s="45"/>
      <c r="L9" s="64" t="n">
        <f aca="true">IF(ISTEXT(J9),INDIRECT(LOOKUP(J9,MentalKSAreas,MentalKSAttr)),0)</f>
        <v>18</v>
      </c>
      <c r="M9" s="46" t="n">
        <v>12</v>
      </c>
      <c r="N9" s="21" t="n">
        <f aca="false">L9+M9</f>
        <v>30</v>
      </c>
      <c r="O9" s="45" t="s">
        <v>225</v>
      </c>
      <c r="P9" s="45"/>
      <c r="Q9" s="27" t="n">
        <f aca="true">IF(ISTEXT(O9),INDIRECT(LOOKUP(O9,PhysicalKSAreas,PhysicalKSAttr)),0)</f>
        <v>19</v>
      </c>
      <c r="R9" s="46" t="n">
        <v>16</v>
      </c>
      <c r="S9" s="21" t="n">
        <f aca="false">Q9+R9</f>
        <v>35</v>
      </c>
      <c r="T9" s="45"/>
      <c r="U9" s="45"/>
      <c r="V9" s="25" t="n">
        <f aca="true">IF(ISTEXT(T9),INDIRECT(LOOKUP(T9,SpiritualKSAreas,SpiritualKSAttr)),0)</f>
        <v>0</v>
      </c>
      <c r="W9" s="46"/>
      <c r="X9" s="27" t="n">
        <f aca="false">V9+W9</f>
        <v>0</v>
      </c>
      <c r="Y9" s="83" t="s">
        <v>384</v>
      </c>
      <c r="Z9" s="83"/>
      <c r="AA9" s="84" t="n">
        <f aca="false">S38</f>
        <v>52</v>
      </c>
      <c r="AB9" s="84" t="n">
        <v>6</v>
      </c>
      <c r="AC9" s="84" t="s">
        <v>380</v>
      </c>
      <c r="AD9" s="84" t="n">
        <v>2</v>
      </c>
      <c r="AE9" s="84" t="s">
        <v>385</v>
      </c>
      <c r="AF9" s="84" t="s">
        <v>386</v>
      </c>
      <c r="AG9" s="200" t="s">
        <v>387</v>
      </c>
      <c r="AH9" s="85" t="n">
        <f aca="false">(AA9+AB9+MAX(0,VLOOKUP(MAX(S3,N5)+F16+F17,A56:B68,2)))</f>
        <v>59</v>
      </c>
      <c r="AI9" s="85"/>
      <c r="AJ9" s="85" t="n">
        <f aca="false">(MAX(0,VLOOKUP(AA9,E56:F68,2)))</f>
        <v>3</v>
      </c>
      <c r="AK9" s="86"/>
      <c r="AL9" s="86"/>
      <c r="AM9" s="197"/>
      <c r="AN9" s="197"/>
      <c r="AO9" s="197"/>
      <c r="AP9" s="197"/>
      <c r="AQ9" s="75"/>
      <c r="AR9" s="51" t="n">
        <f aca="true">IF(ISTEXT(AM9),INDIRECT(LOOKUP(AM9,HekaKSAreas,HekaKSCat)),0)</f>
        <v>0</v>
      </c>
      <c r="AS9" s="51"/>
      <c r="AT9" s="51" t="n">
        <f aca="true">IF(ISTEXT(AM9),INDIRECT(LOOKUP(AM9,HekaKSAreas,HekaKSAttr)),0)</f>
        <v>0</v>
      </c>
      <c r="AU9" s="51"/>
      <c r="AV9" s="35" t="n">
        <f aca="true">IF(ISTEXT(AM9),INDIRECT(LOOKUP(AM9,HekaKSAreas,HekaKSTrait)),0)</f>
        <v>0</v>
      </c>
      <c r="AW9" s="198" t="n">
        <f aca="false">(AQ9+AR9+AT9+AV9)</f>
        <v>0</v>
      </c>
    </row>
    <row collapsed="false" customFormat="true" customHeight="false" hidden="false" ht="15.2" outlineLevel="0" r="10" s="91">
      <c r="A10" s="87" t="s">
        <v>48</v>
      </c>
      <c r="B10" s="87"/>
      <c r="C10" s="88" t="n">
        <f aca="false">(C11+C12+C13)</f>
        <v>45</v>
      </c>
      <c r="D10" s="87" t="s">
        <v>49</v>
      </c>
      <c r="E10" s="87"/>
      <c r="F10" s="89" t="n">
        <f aca="false">(F11+F12+F13)</f>
        <v>50</v>
      </c>
      <c r="G10" s="87" t="s">
        <v>50</v>
      </c>
      <c r="H10" s="87"/>
      <c r="I10" s="88" t="n">
        <f aca="false">(I11+I12+I13)</f>
        <v>40</v>
      </c>
      <c r="J10" s="45" t="s">
        <v>215</v>
      </c>
      <c r="K10" s="45"/>
      <c r="L10" s="64" t="n">
        <f aca="true">IF(ISTEXT(J10),INDIRECT(LOOKUP(J10,MentalKSAreas,MentalKSAttr)),0)</f>
        <v>17</v>
      </c>
      <c r="M10" s="46" t="n">
        <v>8</v>
      </c>
      <c r="N10" s="21" t="n">
        <f aca="false">L10+M10</f>
        <v>25</v>
      </c>
      <c r="O10" s="45" t="s">
        <v>341</v>
      </c>
      <c r="P10" s="45"/>
      <c r="Q10" s="27" t="n">
        <f aca="true">IF(ISTEXT(O10),INDIRECT(LOOKUP(O10,PhysicalKSAreas,PhysicalKSAttr)),0)</f>
        <v>19</v>
      </c>
      <c r="R10" s="46" t="n">
        <v>16</v>
      </c>
      <c r="S10" s="21" t="n">
        <f aca="false">Q10+R10</f>
        <v>35</v>
      </c>
      <c r="T10" s="45"/>
      <c r="U10" s="45"/>
      <c r="V10" s="25" t="n">
        <f aca="true">IF(ISTEXT(T10),INDIRECT(LOOKUP(T10,SpiritualKSAreas,SpiritualKSAttr)),0)</f>
        <v>0</v>
      </c>
      <c r="W10" s="46"/>
      <c r="X10" s="27" t="n">
        <f aca="false">V10+W10</f>
        <v>0</v>
      </c>
      <c r="Y10" s="47"/>
      <c r="Z10" s="47"/>
      <c r="AA10" s="48"/>
      <c r="AB10" s="48"/>
      <c r="AC10" s="48"/>
      <c r="AD10" s="48"/>
      <c r="AE10" s="48"/>
      <c r="AF10" s="48"/>
      <c r="AG10" s="48"/>
      <c r="AH10" s="90" t="n">
        <f aca="false">(AA10+AB10+MAX(0,VLOOKUP(MAX(S3,N5)+F16+F17,A56:B68,2)))</f>
        <v>1</v>
      </c>
      <c r="AI10" s="90"/>
      <c r="AJ10" s="85" t="n">
        <f aca="false">(MAX(0,VLOOKUP(AA10,E56:F68,2)))</f>
        <v>0</v>
      </c>
      <c r="AK10" s="48"/>
      <c r="AL10" s="48"/>
      <c r="AM10" s="197"/>
      <c r="AN10" s="197"/>
      <c r="AO10" s="197"/>
      <c r="AP10" s="197"/>
      <c r="AQ10" s="75"/>
      <c r="AR10" s="51" t="n">
        <f aca="true">IF(ISTEXT(AM10),INDIRECT(LOOKUP(AM10,HekaKSAreas,HekaKSCat)),0)</f>
        <v>0</v>
      </c>
      <c r="AS10" s="51"/>
      <c r="AT10" s="51" t="n">
        <f aca="true">IF(ISTEXT(AM10),INDIRECT(LOOKUP(AM10,HekaKSAreas,HekaKSAttr)),0)</f>
        <v>0</v>
      </c>
      <c r="AU10" s="51"/>
      <c r="AV10" s="35" t="n">
        <f aca="true">IF(ISTEXT(AM10),INDIRECT(LOOKUP(AM10,HekaKSAreas,HekaKSTrait)),0)</f>
        <v>0</v>
      </c>
      <c r="AW10" s="198" t="n">
        <f aca="false">(AQ10+AR10+AT10+AV10)</f>
        <v>0</v>
      </c>
    </row>
    <row collapsed="false" customFormat="false" customHeight="false" hidden="false" ht="12.9" outlineLevel="0" r="11">
      <c r="A11" s="92" t="s">
        <v>51</v>
      </c>
      <c r="B11" s="92"/>
      <c r="C11" s="93" t="n">
        <v>17</v>
      </c>
      <c r="D11" s="92" t="s">
        <v>52</v>
      </c>
      <c r="E11" s="92"/>
      <c r="F11" s="93" t="n">
        <v>19</v>
      </c>
      <c r="G11" s="92" t="s">
        <v>53</v>
      </c>
      <c r="H11" s="92"/>
      <c r="I11" s="93" t="n">
        <v>16</v>
      </c>
      <c r="J11" s="45"/>
      <c r="K11" s="45"/>
      <c r="L11" s="64" t="n">
        <f aca="true">IF(ISTEXT(J11),INDIRECT(LOOKUP(J11,MentalKSAreas,MentalKSAttr)),0)</f>
        <v>0</v>
      </c>
      <c r="M11" s="46"/>
      <c r="N11" s="21" t="n">
        <f aca="false">L11+M11</f>
        <v>0</v>
      </c>
      <c r="O11" s="45" t="s">
        <v>247</v>
      </c>
      <c r="P11" s="45"/>
      <c r="Q11" s="27" t="n">
        <f aca="true">IF(ISTEXT(O11),INDIRECT(LOOKUP(O11,PhysicalKSAreas,PhysicalKSAttr)),0)</f>
        <v>19</v>
      </c>
      <c r="R11" s="46" t="n">
        <v>12</v>
      </c>
      <c r="S11" s="21" t="n">
        <f aca="false">Q11+R11</f>
        <v>31</v>
      </c>
      <c r="T11" s="45"/>
      <c r="U11" s="45"/>
      <c r="V11" s="25" t="n">
        <f aca="true">IF(ISTEXT(T11),INDIRECT(LOOKUP(T11,SpiritualKSAreas,SpiritualKSAttr)),0)</f>
        <v>0</v>
      </c>
      <c r="W11" s="46"/>
      <c r="X11" s="27" t="n">
        <f aca="false">V11+W11</f>
        <v>0</v>
      </c>
      <c r="Y11" s="94"/>
      <c r="Z11" s="94"/>
      <c r="AA11" s="95"/>
      <c r="AB11" s="95"/>
      <c r="AC11" s="95"/>
      <c r="AD11" s="95"/>
      <c r="AE11" s="95"/>
      <c r="AF11" s="95"/>
      <c r="AG11" s="95"/>
      <c r="AH11" s="96" t="n">
        <f aca="false">(AA11+AB11+MAX(0,VLOOKUP(MAX(S3,N5)+F16+F17,A56:B68,2)))</f>
        <v>1</v>
      </c>
      <c r="AI11" s="96"/>
      <c r="AJ11" s="97" t="n">
        <f aca="false">(MAX(0,VLOOKUP(AA11,E56:F68,2)))</f>
        <v>0</v>
      </c>
      <c r="AK11" s="95"/>
      <c r="AL11" s="95"/>
      <c r="AM11" s="197"/>
      <c r="AN11" s="197"/>
      <c r="AO11" s="197"/>
      <c r="AP11" s="197"/>
      <c r="AQ11" s="35"/>
      <c r="AR11" s="51" t="n">
        <f aca="true">IF(ISTEXT(AM11),INDIRECT(LOOKUP(AM11,HekaKSAreas,HekaKSCat)),0)</f>
        <v>0</v>
      </c>
      <c r="AS11" s="51"/>
      <c r="AT11" s="51" t="n">
        <f aca="true">IF(ISTEXT(AM11),INDIRECT(LOOKUP(AM11,HekaKSAreas,HekaKSAttr)),0)</f>
        <v>0</v>
      </c>
      <c r="AU11" s="51"/>
      <c r="AV11" s="35" t="n">
        <f aca="true">IF(ISTEXT(AM11),INDIRECT(LOOKUP(AM11,HekaKSAreas,HekaKSTrait)),0)</f>
        <v>0</v>
      </c>
      <c r="AW11" s="198" t="n">
        <f aca="false">(AQ11+AR11+AT11+AV11)</f>
        <v>0</v>
      </c>
    </row>
    <row collapsed="false" customFormat="false" customHeight="false" hidden="false" ht="12.9" outlineLevel="0" r="12">
      <c r="A12" s="92" t="s">
        <v>54</v>
      </c>
      <c r="B12" s="92"/>
      <c r="C12" s="93" t="n">
        <v>14</v>
      </c>
      <c r="D12" s="92" t="s">
        <v>55</v>
      </c>
      <c r="E12" s="92"/>
      <c r="F12" s="93" t="n">
        <v>16</v>
      </c>
      <c r="G12" s="92" t="s">
        <v>56</v>
      </c>
      <c r="H12" s="92"/>
      <c r="I12" s="93" t="n">
        <v>13</v>
      </c>
      <c r="J12" s="45"/>
      <c r="K12" s="45"/>
      <c r="L12" s="64" t="n">
        <f aca="true">IF(ISTEXT(J12),INDIRECT(LOOKUP(J12,MentalKSAreas,MentalKSAttr)),0)</f>
        <v>0</v>
      </c>
      <c r="M12" s="46"/>
      <c r="N12" s="21" t="n">
        <f aca="false">L12+M12</f>
        <v>0</v>
      </c>
      <c r="O12" s="45" t="s">
        <v>251</v>
      </c>
      <c r="P12" s="45"/>
      <c r="Q12" s="27" t="n">
        <f aca="true">IF(ISTEXT(O12),INDIRECT(LOOKUP(O12,PhysicalKSAreas,PhysicalKSAttr)),0)</f>
        <v>20</v>
      </c>
      <c r="R12" s="46" t="n">
        <v>12</v>
      </c>
      <c r="S12" s="21" t="n">
        <f aca="false">Q12+R12</f>
        <v>32</v>
      </c>
      <c r="T12" s="45"/>
      <c r="U12" s="45"/>
      <c r="V12" s="25" t="n">
        <f aca="true">IF(ISTEXT(T12),INDIRECT(LOOKUP(T12,SpiritualKSAreas,SpiritualKSAttr)),0)</f>
        <v>0</v>
      </c>
      <c r="W12" s="46"/>
      <c r="X12" s="27" t="n">
        <f aca="false">V12+W12</f>
        <v>0</v>
      </c>
      <c r="Y12" s="98" t="s">
        <v>57</v>
      </c>
      <c r="Z12" s="98"/>
      <c r="AA12" s="99" t="s">
        <v>58</v>
      </c>
      <c r="AB12" s="100" t="s">
        <v>59</v>
      </c>
      <c r="AC12" s="100"/>
      <c r="AD12" s="100" t="s">
        <v>60</v>
      </c>
      <c r="AE12" s="100"/>
      <c r="AF12" s="99" t="s">
        <v>61</v>
      </c>
      <c r="AG12" s="99" t="s">
        <v>62</v>
      </c>
      <c r="AH12" s="100" t="s">
        <v>63</v>
      </c>
      <c r="AI12" s="100"/>
      <c r="AJ12" s="100" t="s">
        <v>64</v>
      </c>
      <c r="AK12" s="100"/>
      <c r="AL12" s="101" t="s">
        <v>65</v>
      </c>
      <c r="AM12" s="102"/>
      <c r="AN12" s="102"/>
      <c r="AO12" s="102"/>
      <c r="AP12" s="102"/>
      <c r="AQ12" s="35"/>
      <c r="AR12" s="51" t="n">
        <f aca="true">IF(ISTEXT(AM12),INDIRECT(LOOKUP(AM12,HekaKSAreas,HekaKSCat)),0)</f>
        <v>0</v>
      </c>
      <c r="AS12" s="51"/>
      <c r="AT12" s="51" t="n">
        <f aca="true">IF(ISTEXT(AM12),INDIRECT(LOOKUP(AM12,HekaKSAreas,HekaKSAttr)),0)</f>
        <v>0</v>
      </c>
      <c r="AU12" s="51"/>
      <c r="AV12" s="35" t="n">
        <f aca="true">IF(ISTEXT(AM12),INDIRECT(LOOKUP(AM12,HekaKSAreas,HekaKSTrait)),0)</f>
        <v>0</v>
      </c>
      <c r="AW12" s="198" t="n">
        <f aca="false">(AQ12+AR12+AT12+AV12)</f>
        <v>0</v>
      </c>
    </row>
    <row collapsed="false" customFormat="false" customHeight="false" hidden="false" ht="12.9" outlineLevel="0" r="13">
      <c r="A13" s="92" t="s">
        <v>66</v>
      </c>
      <c r="B13" s="92"/>
      <c r="C13" s="93" t="n">
        <v>14</v>
      </c>
      <c r="D13" s="92" t="s">
        <v>67</v>
      </c>
      <c r="E13" s="92"/>
      <c r="F13" s="93" t="n">
        <v>15</v>
      </c>
      <c r="G13" s="92" t="s">
        <v>68</v>
      </c>
      <c r="H13" s="92"/>
      <c r="I13" s="93" t="n">
        <v>11</v>
      </c>
      <c r="J13" s="45" t="s">
        <v>371</v>
      </c>
      <c r="K13" s="45"/>
      <c r="L13" s="64" t="n">
        <f aca="true">IF(ISTEXT(J13),INDIRECT(LOOKUP(J13,MentalKSAreas,MentalKSAttr)),0)</f>
        <v>18</v>
      </c>
      <c r="M13" s="46" t="n">
        <v>8</v>
      </c>
      <c r="N13" s="21" t="n">
        <f aca="false">L13+M13</f>
        <v>26</v>
      </c>
      <c r="O13" s="45" t="s">
        <v>263</v>
      </c>
      <c r="P13" s="45"/>
      <c r="Q13" s="27" t="n">
        <f aca="true">IF(ISTEXT(O13),INDIRECT(LOOKUP(O13,PhysicalKSAreas,PhysicalKSAttr)),0)</f>
        <v>20</v>
      </c>
      <c r="R13" s="46" t="n">
        <v>12</v>
      </c>
      <c r="S13" s="21" t="n">
        <f aca="false">Q13+R13</f>
        <v>32</v>
      </c>
      <c r="T13" s="45"/>
      <c r="U13" s="45"/>
      <c r="V13" s="25" t="n">
        <f aca="true">IF(ISTEXT(T13),INDIRECT(LOOKUP(T13,SpiritualKSAreas,SpiritualKSAttr)),0)</f>
        <v>0</v>
      </c>
      <c r="W13" s="46"/>
      <c r="X13" s="27" t="n">
        <f aca="false">V13+W13</f>
        <v>0</v>
      </c>
      <c r="Y13" s="103" t="s">
        <v>69</v>
      </c>
      <c r="Z13" s="103"/>
      <c r="AA13" s="23" t="n">
        <v>22</v>
      </c>
      <c r="AB13" s="23" t="n">
        <v>41</v>
      </c>
      <c r="AC13" s="23"/>
      <c r="AD13" s="23" t="n">
        <v>38</v>
      </c>
      <c r="AE13" s="23"/>
      <c r="AF13" s="23" t="n">
        <v>21</v>
      </c>
      <c r="AG13" s="23" t="n">
        <v>21</v>
      </c>
      <c r="AH13" s="23" t="n">
        <v>28</v>
      </c>
      <c r="AI13" s="23"/>
      <c r="AJ13" s="23" t="n">
        <v>0</v>
      </c>
      <c r="AK13" s="23"/>
      <c r="AL13" s="104"/>
      <c r="AM13" s="102"/>
      <c r="AN13" s="102"/>
      <c r="AO13" s="102"/>
      <c r="AP13" s="102"/>
      <c r="AQ13" s="35"/>
      <c r="AR13" s="51" t="n">
        <f aca="true">IF(ISTEXT(AM13),INDIRECT(LOOKUP(AM13,HekaKSAreas,HekaKSCat)),0)</f>
        <v>0</v>
      </c>
      <c r="AS13" s="51"/>
      <c r="AT13" s="51" t="n">
        <f aca="true">IF(ISTEXT(AM13),INDIRECT(LOOKUP(AM13,HekaKSAreas,HekaKSAttr)),0)</f>
        <v>0</v>
      </c>
      <c r="AU13" s="51"/>
      <c r="AV13" s="35" t="n">
        <f aca="true">IF(ISTEXT(AM13),INDIRECT(LOOKUP(AM13,HekaKSAreas,HekaKSTrait)),0)</f>
        <v>0</v>
      </c>
      <c r="AW13" s="198" t="n">
        <f aca="false">(AQ13+AR13+AT13+AV13)</f>
        <v>0</v>
      </c>
    </row>
    <row collapsed="false" customFormat="true" customHeight="false" hidden="false" ht="15.2" outlineLevel="0" r="14" s="91">
      <c r="A14" s="87" t="s">
        <v>70</v>
      </c>
      <c r="B14" s="87"/>
      <c r="C14" s="88" t="n">
        <f aca="false">(C15+C16+C17)</f>
        <v>49</v>
      </c>
      <c r="D14" s="87" t="s">
        <v>71</v>
      </c>
      <c r="E14" s="87"/>
      <c r="F14" s="89" t="n">
        <f aca="false">(F15+F16+F17)</f>
        <v>55</v>
      </c>
      <c r="G14" s="87" t="s">
        <v>72</v>
      </c>
      <c r="H14" s="87"/>
      <c r="I14" s="88" t="n">
        <f aca="false">(I15+I16+I17)</f>
        <v>38</v>
      </c>
      <c r="J14" s="45" t="s">
        <v>180</v>
      </c>
      <c r="K14" s="45"/>
      <c r="L14" s="64" t="n">
        <f aca="true">IF(ISTEXT(J14),INDIRECT(LOOKUP(J14,MentalKSAreas,MentalKSAttr)),0)</f>
        <v>19</v>
      </c>
      <c r="M14" s="46" t="n">
        <v>9</v>
      </c>
      <c r="N14" s="21" t="n">
        <f aca="false">L14+M14</f>
        <v>28</v>
      </c>
      <c r="O14" s="45" t="s">
        <v>182</v>
      </c>
      <c r="P14" s="45"/>
      <c r="Q14" s="27" t="n">
        <f aca="true">IF(ISTEXT(O14),INDIRECT(LOOKUP(O14,PhysicalKSAreas,PhysicalKSAttr)),0)</f>
        <v>19</v>
      </c>
      <c r="R14" s="46" t="n">
        <v>8</v>
      </c>
      <c r="S14" s="21" t="n">
        <f aca="false">Q14+R14</f>
        <v>27</v>
      </c>
      <c r="T14" s="45"/>
      <c r="U14" s="45"/>
      <c r="V14" s="25" t="n">
        <f aca="true">IF(ISTEXT(T14),INDIRECT(LOOKUP(T14,SpiritualKSAreas,SpiritualKSAttr)),0)</f>
        <v>0</v>
      </c>
      <c r="W14" s="46"/>
      <c r="X14" s="27" t="n">
        <f aca="false">V14+W14</f>
        <v>0</v>
      </c>
      <c r="Y14" s="105" t="s">
        <v>73</v>
      </c>
      <c r="Z14" s="105"/>
      <c r="AA14" s="43" t="n">
        <v>16</v>
      </c>
      <c r="AB14" s="43" t="n">
        <v>31</v>
      </c>
      <c r="AC14" s="43"/>
      <c r="AD14" s="43" t="n">
        <v>30</v>
      </c>
      <c r="AE14" s="43"/>
      <c r="AF14" s="43" t="n">
        <v>18</v>
      </c>
      <c r="AG14" s="43" t="n">
        <v>18</v>
      </c>
      <c r="AH14" s="43" t="n">
        <v>25</v>
      </c>
      <c r="AI14" s="43"/>
      <c r="AJ14" s="43" t="n">
        <v>-20</v>
      </c>
      <c r="AK14" s="43"/>
      <c r="AL14" s="106"/>
      <c r="AM14" s="102"/>
      <c r="AN14" s="102"/>
      <c r="AO14" s="102"/>
      <c r="AP14" s="102"/>
      <c r="AQ14" s="75"/>
      <c r="AR14" s="51" t="n">
        <f aca="true">IF(ISTEXT(AM14),INDIRECT(LOOKUP(AM14,HekaKSAreas,HekaKSCat)),0)</f>
        <v>0</v>
      </c>
      <c r="AS14" s="51"/>
      <c r="AT14" s="51" t="n">
        <f aca="true">IF(ISTEXT(AM14),INDIRECT(LOOKUP(AM14,HekaKSAreas,HekaKSAttr)),0)</f>
        <v>0</v>
      </c>
      <c r="AU14" s="51"/>
      <c r="AV14" s="35" t="n">
        <f aca="true">IF(ISTEXT(AM14),INDIRECT(LOOKUP(AM14,HekaKSAreas,HekaKSTrait)),0)</f>
        <v>0</v>
      </c>
      <c r="AW14" s="198" t="n">
        <f aca="false">(AQ14+AR14+AT14+AV14)</f>
        <v>0</v>
      </c>
    </row>
    <row collapsed="false" customFormat="false" customHeight="false" hidden="false" ht="12.9" outlineLevel="0" r="15">
      <c r="A15" s="92" t="s">
        <v>74</v>
      </c>
      <c r="B15" s="92"/>
      <c r="C15" s="93" t="n">
        <v>19</v>
      </c>
      <c r="D15" s="92" t="s">
        <v>388</v>
      </c>
      <c r="E15" s="92"/>
      <c r="F15" s="93" t="n">
        <v>20</v>
      </c>
      <c r="G15" s="92" t="s">
        <v>76</v>
      </c>
      <c r="H15" s="92"/>
      <c r="I15" s="93" t="n">
        <v>16</v>
      </c>
      <c r="J15" s="45" t="s">
        <v>368</v>
      </c>
      <c r="K15" s="45"/>
      <c r="L15" s="64" t="n">
        <f aca="true">IF(ISTEXT(J15),INDIRECT(LOOKUP(J15,MentalKSAreas,MentalKSAttr)),0)</f>
        <v>17</v>
      </c>
      <c r="M15" s="46" t="n">
        <v>15</v>
      </c>
      <c r="N15" s="21" t="n">
        <f aca="false">L15+M15</f>
        <v>32</v>
      </c>
      <c r="O15" s="45" t="s">
        <v>347</v>
      </c>
      <c r="P15" s="45"/>
      <c r="Q15" s="27" t="n">
        <f aca="true">IF(ISTEXT(O15),INDIRECT(LOOKUP(O15,PhysicalKSAreas,PhysicalKSAttr)),0)</f>
        <v>17</v>
      </c>
      <c r="R15" s="46" t="n">
        <v>8</v>
      </c>
      <c r="S15" s="21" t="n">
        <f aca="false">Q15+R15</f>
        <v>25</v>
      </c>
      <c r="T15" s="45"/>
      <c r="U15" s="45"/>
      <c r="V15" s="25" t="n">
        <f aca="true">IF(ISTEXT(T15),INDIRECT(LOOKUP(T15,SpiritualKSAreas,SpiritualKSAttr)),0)</f>
        <v>0</v>
      </c>
      <c r="W15" s="46"/>
      <c r="X15" s="27" t="n">
        <f aca="false">V15+W15</f>
        <v>0</v>
      </c>
      <c r="Y15" s="105" t="s">
        <v>77</v>
      </c>
      <c r="Z15" s="105"/>
      <c r="AA15" s="43" t="n">
        <v>16</v>
      </c>
      <c r="AB15" s="43" t="n">
        <v>25</v>
      </c>
      <c r="AC15" s="43"/>
      <c r="AD15" s="43" t="n">
        <v>24</v>
      </c>
      <c r="AE15" s="43"/>
      <c r="AF15" s="43" t="n">
        <v>18</v>
      </c>
      <c r="AG15" s="43" t="n">
        <v>18</v>
      </c>
      <c r="AH15" s="43" t="n">
        <v>23</v>
      </c>
      <c r="AI15" s="43"/>
      <c r="AJ15" s="43" t="n">
        <v>0</v>
      </c>
      <c r="AK15" s="43"/>
      <c r="AL15" s="106"/>
      <c r="AM15" s="102"/>
      <c r="AN15" s="102"/>
      <c r="AO15" s="102"/>
      <c r="AP15" s="102"/>
      <c r="AQ15" s="35"/>
      <c r="AR15" s="51" t="n">
        <f aca="true">IF(ISTEXT(AM15),INDIRECT(LOOKUP(AM15,HekaKSAreas,HekaKSCat)),0)</f>
        <v>0</v>
      </c>
      <c r="AS15" s="51"/>
      <c r="AT15" s="51" t="n">
        <f aca="true">IF(ISTEXT(AM15),INDIRECT(LOOKUP(AM15,HekaKSAreas,HekaKSAttr)),0)</f>
        <v>0</v>
      </c>
      <c r="AU15" s="51"/>
      <c r="AV15" s="35" t="n">
        <f aca="true">IF(ISTEXT(AM15),INDIRECT(LOOKUP(AM15,HekaKSAreas,HekaKSTrait)),0)</f>
        <v>0</v>
      </c>
      <c r="AW15" s="198" t="n">
        <f aca="false">(AQ15+AR15+AT15+AV15)</f>
        <v>0</v>
      </c>
    </row>
    <row collapsed="false" customFormat="false" customHeight="false" hidden="false" ht="12.9" outlineLevel="0" r="16">
      <c r="A16" s="92" t="s">
        <v>78</v>
      </c>
      <c r="B16" s="92"/>
      <c r="C16" s="93" t="n">
        <v>15</v>
      </c>
      <c r="D16" s="92" t="s">
        <v>79</v>
      </c>
      <c r="E16" s="92"/>
      <c r="F16" s="93" t="n">
        <v>17</v>
      </c>
      <c r="G16" s="92" t="s">
        <v>80</v>
      </c>
      <c r="H16" s="92"/>
      <c r="I16" s="93" t="n">
        <v>11</v>
      </c>
      <c r="J16" s="45" t="s">
        <v>307</v>
      </c>
      <c r="K16" s="45"/>
      <c r="L16" s="64" t="n">
        <f aca="true">IF(ISTEXT(J16),INDIRECT(LOOKUP(J16,MentalKSAreas,MentalKSAttr)),0)</f>
        <v>17</v>
      </c>
      <c r="M16" s="46" t="n">
        <v>6</v>
      </c>
      <c r="N16" s="21" t="n">
        <f aca="false">L16+M16</f>
        <v>23</v>
      </c>
      <c r="O16" s="45" t="s">
        <v>242</v>
      </c>
      <c r="P16" s="45"/>
      <c r="Q16" s="27" t="n">
        <f aca="true">IF(ISTEXT(O16),INDIRECT(LOOKUP(O16,PhysicalKSAreas,PhysicalKSAttr)),0)</f>
        <v>16</v>
      </c>
      <c r="R16" s="46" t="n">
        <v>4</v>
      </c>
      <c r="S16" s="21" t="n">
        <f aca="false">Q16+R16</f>
        <v>20</v>
      </c>
      <c r="T16" s="45"/>
      <c r="U16" s="45"/>
      <c r="V16" s="25" t="n">
        <f aca="true">IF(ISTEXT(T16),INDIRECT(LOOKUP(T16,SpiritualKSAreas,SpiritualKSAttr)),0)</f>
        <v>0</v>
      </c>
      <c r="W16" s="46"/>
      <c r="X16" s="27" t="n">
        <f aca="false">V16+W16</f>
        <v>0</v>
      </c>
      <c r="Y16" s="105" t="s">
        <v>81</v>
      </c>
      <c r="Z16" s="105"/>
      <c r="AA16" s="43" t="n">
        <v>10</v>
      </c>
      <c r="AB16" s="43" t="n">
        <v>18</v>
      </c>
      <c r="AC16" s="43"/>
      <c r="AD16" s="43" t="n">
        <v>13</v>
      </c>
      <c r="AE16" s="43"/>
      <c r="AF16" s="43" t="n">
        <v>9</v>
      </c>
      <c r="AG16" s="43" t="n">
        <v>9</v>
      </c>
      <c r="AH16" s="43" t="n">
        <v>7</v>
      </c>
      <c r="AI16" s="43"/>
      <c r="AJ16" s="43" t="n">
        <v>0</v>
      </c>
      <c r="AK16" s="43"/>
      <c r="AL16" s="106"/>
      <c r="AM16" s="102"/>
      <c r="AN16" s="102"/>
      <c r="AO16" s="102"/>
      <c r="AP16" s="102"/>
      <c r="AQ16" s="35"/>
      <c r="AR16" s="51" t="n">
        <f aca="true">IF(ISTEXT(AM16),INDIRECT(LOOKUP(AM16,HekaKSAreas,HekaKSCat)),0)</f>
        <v>0</v>
      </c>
      <c r="AS16" s="51"/>
      <c r="AT16" s="51" t="n">
        <f aca="true">IF(ISTEXT(AM16),INDIRECT(LOOKUP(AM16,HekaKSAreas,HekaKSAttr)),0)</f>
        <v>0</v>
      </c>
      <c r="AU16" s="51"/>
      <c r="AV16" s="35" t="n">
        <f aca="true">IF(ISTEXT(AM16),INDIRECT(LOOKUP(AM16,HekaKSAreas,HekaKSTrait)),0)</f>
        <v>0</v>
      </c>
      <c r="AW16" s="198" t="n">
        <f aca="false">(AQ16+AR16+AT16+AV16)</f>
        <v>0</v>
      </c>
    </row>
    <row collapsed="false" customFormat="false" customHeight="false" hidden="false" ht="12.9" outlineLevel="0" r="17">
      <c r="A17" s="92" t="s">
        <v>82</v>
      </c>
      <c r="B17" s="92"/>
      <c r="C17" s="93" t="n">
        <v>15</v>
      </c>
      <c r="D17" s="92" t="s">
        <v>83</v>
      </c>
      <c r="E17" s="92"/>
      <c r="F17" s="93" t="n">
        <v>18</v>
      </c>
      <c r="G17" s="92" t="s">
        <v>84</v>
      </c>
      <c r="H17" s="92"/>
      <c r="I17" s="93" t="n">
        <v>11</v>
      </c>
      <c r="J17" s="45"/>
      <c r="K17" s="45"/>
      <c r="L17" s="64" t="n">
        <f aca="true">IF(ISTEXT(J17),INDIRECT(LOOKUP(J17,MentalKSAreas,MentalKSAttr)),0)</f>
        <v>0</v>
      </c>
      <c r="M17" s="46"/>
      <c r="N17" s="21" t="n">
        <f aca="false">L17+M17</f>
        <v>0</v>
      </c>
      <c r="O17" s="45" t="s">
        <v>352</v>
      </c>
      <c r="P17" s="45"/>
      <c r="Q17" s="27" t="n">
        <f aca="true">IF(ISTEXT(O17),INDIRECT(LOOKUP(O17,PhysicalKSAreas,PhysicalKSAttr)),0)</f>
        <v>20</v>
      </c>
      <c r="R17" s="46" t="n">
        <v>7</v>
      </c>
      <c r="S17" s="21" t="n">
        <f aca="false">Q17+R17</f>
        <v>27</v>
      </c>
      <c r="T17" s="45"/>
      <c r="U17" s="45"/>
      <c r="V17" s="25" t="n">
        <f aca="true">IF(ISTEXT(T17),INDIRECT(LOOKUP(T17,SpiritualKSAreas,SpiritualKSAttr)),0)</f>
        <v>0</v>
      </c>
      <c r="W17" s="46"/>
      <c r="X17" s="27" t="n">
        <f aca="false">V17+W17</f>
        <v>0</v>
      </c>
      <c r="Y17" s="105" t="s">
        <v>85</v>
      </c>
      <c r="Z17" s="105"/>
      <c r="AA17" s="42" t="n">
        <f aca="false">FLOOR((AA13+AA14+AA15+AA16)/4,1)</f>
        <v>16</v>
      </c>
      <c r="AB17" s="42" t="n">
        <f aca="false">FLOOR((AB13+AB14+AB15+AB16)/4,1)</f>
        <v>28</v>
      </c>
      <c r="AC17" s="42"/>
      <c r="AD17" s="42" t="n">
        <f aca="false">FLOOR((AD13+AD14+AD15+AD16)/4,1)</f>
        <v>26</v>
      </c>
      <c r="AE17" s="42"/>
      <c r="AF17" s="42" t="n">
        <f aca="false">FLOOR((AF13+AF14+AF15+AF16)/4,1)</f>
        <v>16</v>
      </c>
      <c r="AG17" s="42" t="n">
        <f aca="false">FLOOR((AG13+AG14+AG15+AG16)/4,1)</f>
        <v>16</v>
      </c>
      <c r="AH17" s="42" t="n">
        <f aca="false">FLOOR((AH13+AH14+AH15+AH16)/4,1)</f>
        <v>20</v>
      </c>
      <c r="AI17" s="42"/>
      <c r="AJ17" s="42" t="e">
        <f aca="false">FLOOR((AJ13+AJ14+AJ15+AJ16)/4,1)</f>
        <v>#VALUE!</v>
      </c>
      <c r="AK17" s="42"/>
      <c r="AL17" s="107" t="n">
        <f aca="false">FLOOR((AL13+AL14+AL15+AL16)/4,1)</f>
        <v>0</v>
      </c>
      <c r="AM17" s="102"/>
      <c r="AN17" s="102"/>
      <c r="AO17" s="102"/>
      <c r="AP17" s="102"/>
      <c r="AQ17" s="35"/>
      <c r="AR17" s="51" t="n">
        <f aca="true">IF(ISTEXT(AM17),INDIRECT(LOOKUP(AM17,HekaKSAreas,HekaKSCat)),0)</f>
        <v>0</v>
      </c>
      <c r="AS17" s="51"/>
      <c r="AT17" s="51" t="n">
        <f aca="true">IF(ISTEXT(AM17),INDIRECT(LOOKUP(AM17,HekaKSAreas,HekaKSAttr)),0)</f>
        <v>0</v>
      </c>
      <c r="AU17" s="51"/>
      <c r="AV17" s="35" t="n">
        <f aca="true">IF(ISTEXT(AM17),INDIRECT(LOOKUP(AM17,HekaKSAreas,HekaKSTrait)),0)</f>
        <v>0</v>
      </c>
      <c r="AW17" s="198" t="n">
        <f aca="false">(AQ17+AR17+AT17+AV17)</f>
        <v>0</v>
      </c>
    </row>
    <row collapsed="false" customFormat="false" customHeight="false" hidden="false" ht="15.3" outlineLevel="0" r="18">
      <c r="A18" s="108"/>
      <c r="B18" s="108"/>
      <c r="C18" s="109"/>
      <c r="D18" s="108"/>
      <c r="E18" s="108"/>
      <c r="F18" s="109"/>
      <c r="G18" s="108"/>
      <c r="H18" s="108"/>
      <c r="I18" s="109"/>
      <c r="J18" s="45"/>
      <c r="K18" s="45"/>
      <c r="L18" s="64" t="n">
        <f aca="true">IF(ISTEXT(J18),INDIRECT(LOOKUP(J18,MentalKSAreas,MentalKSAttr)),0)</f>
        <v>0</v>
      </c>
      <c r="M18" s="46"/>
      <c r="N18" s="21" t="n">
        <f aca="false">L18+M18</f>
        <v>0</v>
      </c>
      <c r="O18" s="45" t="s">
        <v>344</v>
      </c>
      <c r="P18" s="45"/>
      <c r="Q18" s="27" t="n">
        <f aca="true">IF(ISTEXT(O18),INDIRECT(LOOKUP(O18,PhysicalKSAreas,PhysicalKSAttr)),0)</f>
        <v>19</v>
      </c>
      <c r="R18" s="46" t="n">
        <v>9</v>
      </c>
      <c r="S18" s="21" t="n">
        <f aca="false">Q18+R18</f>
        <v>28</v>
      </c>
      <c r="T18" s="45"/>
      <c r="U18" s="45"/>
      <c r="V18" s="25" t="n">
        <f aca="true">IF(ISTEXT(T18),INDIRECT(LOOKUP(T18,SpiritualKSAreas,SpiritualKSAttr)),0)</f>
        <v>0</v>
      </c>
      <c r="W18" s="46"/>
      <c r="X18" s="27" t="n">
        <f aca="false">V18+W18</f>
        <v>0</v>
      </c>
      <c r="Y18" s="4" t="s">
        <v>389</v>
      </c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102"/>
      <c r="AN18" s="102"/>
      <c r="AO18" s="102"/>
      <c r="AP18" s="102"/>
      <c r="AQ18" s="35"/>
      <c r="AR18" s="51" t="n">
        <f aca="true">IF(ISTEXT(AM18),INDIRECT(LOOKUP(AM18,HekaKSAreas,HekaKSCat)),0)</f>
        <v>0</v>
      </c>
      <c r="AS18" s="51"/>
      <c r="AT18" s="51" t="n">
        <f aca="true">IF(ISTEXT(AM18),INDIRECT(LOOKUP(AM18,HekaKSAreas,HekaKSAttr)),0)</f>
        <v>0</v>
      </c>
      <c r="AU18" s="51"/>
      <c r="AV18" s="35" t="n">
        <f aca="true">IF(ISTEXT(AM18),INDIRECT(LOOKUP(AM18,HekaKSAreas,HekaKSTrait)),0)</f>
        <v>0</v>
      </c>
      <c r="AW18" s="198" t="n">
        <f aca="false">(AQ18+AR18+AT18+AV18)</f>
        <v>0</v>
      </c>
    </row>
    <row collapsed="false" customFormat="false" customHeight="false" hidden="false" ht="15.2" outlineLevel="0" r="19">
      <c r="A19" s="4" t="s">
        <v>87</v>
      </c>
      <c r="B19" s="4"/>
      <c r="C19" s="4"/>
      <c r="D19" s="4"/>
      <c r="E19" s="4"/>
      <c r="F19" s="4"/>
      <c r="G19" s="4"/>
      <c r="H19" s="4"/>
      <c r="I19" s="4"/>
      <c r="J19" s="45"/>
      <c r="K19" s="45"/>
      <c r="L19" s="64" t="n">
        <f aca="true">IF(ISTEXT(J19),INDIRECT(LOOKUP(J19,MentalKSAreas,MentalKSAttr)),0)</f>
        <v>0</v>
      </c>
      <c r="M19" s="46"/>
      <c r="N19" s="21" t="n">
        <f aca="false">L19+M19</f>
        <v>0</v>
      </c>
      <c r="O19" s="45" t="s">
        <v>299</v>
      </c>
      <c r="P19" s="45"/>
      <c r="Q19" s="27" t="n">
        <f aca="true">IF(ISTEXT(O19),INDIRECT(LOOKUP(O19,PhysicalKSAreas,PhysicalKSAttr)),0)</f>
        <v>16</v>
      </c>
      <c r="R19" s="46" t="n">
        <v>8</v>
      </c>
      <c r="S19" s="21" t="n">
        <f aca="false">Q19+R19</f>
        <v>24</v>
      </c>
      <c r="T19" s="45"/>
      <c r="U19" s="45"/>
      <c r="V19" s="25" t="n">
        <f aca="true">IF(ISTEXT(T19),INDIRECT(LOOKUP(T19,SpiritualKSAreas,SpiritualKSAttr)),0)</f>
        <v>0</v>
      </c>
      <c r="W19" s="46"/>
      <c r="X19" s="27" t="n">
        <f aca="false">V19+W19</f>
        <v>0</v>
      </c>
      <c r="Y19" s="110"/>
      <c r="Z19" s="110"/>
      <c r="AA19" s="110"/>
      <c r="AB19" s="111" t="s">
        <v>390</v>
      </c>
      <c r="AC19" s="111"/>
      <c r="AD19" s="111"/>
      <c r="AE19" s="111"/>
      <c r="AF19" s="111"/>
      <c r="AG19" s="112"/>
      <c r="AH19" s="112"/>
      <c r="AI19" s="112"/>
      <c r="AJ19" s="112"/>
      <c r="AK19" s="112"/>
      <c r="AL19" s="112"/>
      <c r="AM19" s="102"/>
      <c r="AN19" s="102"/>
      <c r="AO19" s="102"/>
      <c r="AP19" s="102"/>
      <c r="AQ19" s="35"/>
      <c r="AR19" s="51" t="n">
        <f aca="true">IF(ISTEXT(AM19),INDIRECT(LOOKUP(AM19,HekaKSAreas,HekaKSCat)),0)</f>
        <v>0</v>
      </c>
      <c r="AS19" s="51"/>
      <c r="AT19" s="51" t="n">
        <f aca="true">IF(ISTEXT(AM19),INDIRECT(LOOKUP(AM19,HekaKSAreas,HekaKSAttr)),0)</f>
        <v>0</v>
      </c>
      <c r="AU19" s="51"/>
      <c r="AV19" s="35" t="n">
        <f aca="true">IF(ISTEXT(AM19),INDIRECT(LOOKUP(AM19,HekaKSAreas,HekaKSTrait)),0)</f>
        <v>0</v>
      </c>
      <c r="AW19" s="198" t="n">
        <f aca="false">(AQ19+AR19+AT19+AV19)</f>
        <v>0</v>
      </c>
    </row>
    <row collapsed="false" customFormat="false" customHeight="false" hidden="false" ht="15.2" outlineLevel="0" r="20">
      <c r="A20" s="113" t="s">
        <v>88</v>
      </c>
      <c r="B20" s="113"/>
      <c r="C20" s="113"/>
      <c r="D20" s="113" t="s">
        <v>89</v>
      </c>
      <c r="E20" s="113"/>
      <c r="F20" s="113"/>
      <c r="G20" s="113" t="s">
        <v>90</v>
      </c>
      <c r="H20" s="113"/>
      <c r="I20" s="113"/>
      <c r="J20" s="45"/>
      <c r="K20" s="45"/>
      <c r="L20" s="64" t="n">
        <f aca="true">IF(ISTEXT(J20),INDIRECT(LOOKUP(J20,MentalKSAreas,MentalKSAttr)),0)</f>
        <v>0</v>
      </c>
      <c r="M20" s="46"/>
      <c r="N20" s="21" t="n">
        <f aca="false">L20+M20</f>
        <v>0</v>
      </c>
      <c r="O20" s="45" t="s">
        <v>332</v>
      </c>
      <c r="P20" s="45"/>
      <c r="Q20" s="27" t="n">
        <f aca="true">IF(ISTEXT(O20),INDIRECT(LOOKUP(O20,PhysicalKSAreas,PhysicalKSAttr)),0)</f>
        <v>20</v>
      </c>
      <c r="R20" s="46" t="n">
        <v>11</v>
      </c>
      <c r="S20" s="21" t="n">
        <f aca="false">Q20+R20</f>
        <v>31</v>
      </c>
      <c r="T20" s="45"/>
      <c r="U20" s="45"/>
      <c r="V20" s="25" t="n">
        <f aca="true">IF(ISTEXT(T20),INDIRECT(LOOKUP(T20,SpiritualKSAreas,SpiritualKSAttr)),0)</f>
        <v>0</v>
      </c>
      <c r="W20" s="46"/>
      <c r="X20" s="27" t="n">
        <f aca="false">V20+W20</f>
        <v>0</v>
      </c>
      <c r="Y20" s="110"/>
      <c r="Z20" s="110"/>
      <c r="AA20" s="110"/>
      <c r="AB20" s="111" t="s">
        <v>391</v>
      </c>
      <c r="AC20" s="111"/>
      <c r="AD20" s="111"/>
      <c r="AE20" s="111"/>
      <c r="AF20" s="111"/>
      <c r="AG20" s="112"/>
      <c r="AH20" s="112"/>
      <c r="AI20" s="112"/>
      <c r="AJ20" s="112"/>
      <c r="AK20" s="112"/>
      <c r="AL20" s="112"/>
      <c r="AM20" s="102"/>
      <c r="AN20" s="102"/>
      <c r="AO20" s="102"/>
      <c r="AP20" s="102"/>
      <c r="AQ20" s="35"/>
      <c r="AR20" s="51" t="n">
        <f aca="true">IF(ISTEXT(AM20),INDIRECT(LOOKUP(AM20,HekaKSAreas,HekaKSCat)),0)</f>
        <v>0</v>
      </c>
      <c r="AS20" s="51"/>
      <c r="AT20" s="51" t="n">
        <f aca="true">IF(ISTEXT(AM20),INDIRECT(LOOKUP(AM20,HekaKSAreas,HekaKSAttr)),0)</f>
        <v>0</v>
      </c>
      <c r="AU20" s="51"/>
      <c r="AV20" s="35" t="n">
        <f aca="true">IF(ISTEXT(AM20),INDIRECT(LOOKUP(AM20,HekaKSAreas,HekaKSTrait)),0)</f>
        <v>0</v>
      </c>
      <c r="AW20" s="198" t="n">
        <f aca="false">(AQ20+AR20+AT20+AV20)</f>
        <v>0</v>
      </c>
    </row>
    <row collapsed="false" customFormat="true" customHeight="false" hidden="false" ht="12.9" outlineLevel="0" r="21" s="119">
      <c r="A21" s="114"/>
      <c r="B21" s="115"/>
      <c r="C21" s="116"/>
      <c r="D21" s="117"/>
      <c r="E21" s="117"/>
      <c r="F21" s="117"/>
      <c r="G21" s="114"/>
      <c r="H21" s="115"/>
      <c r="I21" s="116"/>
      <c r="J21" s="45"/>
      <c r="K21" s="45"/>
      <c r="L21" s="64" t="n">
        <f aca="true">IF(ISTEXT(J21),INDIRECT(LOOKUP(J21,MentalKSAreas,MentalKSAttr)),0)</f>
        <v>0</v>
      </c>
      <c r="M21" s="46"/>
      <c r="N21" s="21" t="n">
        <f aca="false">L21+M21</f>
        <v>0</v>
      </c>
      <c r="O21" s="45"/>
      <c r="P21" s="45"/>
      <c r="Q21" s="27" t="n">
        <f aca="true">IF(ISTEXT(O21),INDIRECT(LOOKUP(O21,PhysicalKSAreas,PhysicalKSAttr)),0)</f>
        <v>0</v>
      </c>
      <c r="R21" s="46"/>
      <c r="S21" s="21" t="n">
        <f aca="false">Q21+R21</f>
        <v>0</v>
      </c>
      <c r="T21" s="45"/>
      <c r="U21" s="45"/>
      <c r="V21" s="25" t="n">
        <f aca="true">IF(ISTEXT(T21),INDIRECT(LOOKUP(T21,SpiritualKSAreas,SpiritualKSAttr)),0)</f>
        <v>0</v>
      </c>
      <c r="W21" s="46"/>
      <c r="X21" s="27" t="n">
        <f aca="false">V21+W21</f>
        <v>0</v>
      </c>
      <c r="Y21" s="110"/>
      <c r="Z21" s="110"/>
      <c r="AA21" s="110"/>
      <c r="AB21" s="111" t="s">
        <v>392</v>
      </c>
      <c r="AC21" s="111"/>
      <c r="AD21" s="111"/>
      <c r="AE21" s="111"/>
      <c r="AF21" s="111"/>
      <c r="AG21" s="112"/>
      <c r="AH21" s="112"/>
      <c r="AI21" s="112"/>
      <c r="AJ21" s="112"/>
      <c r="AK21" s="112"/>
      <c r="AL21" s="112"/>
      <c r="AM21" s="102"/>
      <c r="AN21" s="102"/>
      <c r="AO21" s="102"/>
      <c r="AP21" s="102"/>
      <c r="AQ21" s="118"/>
      <c r="AR21" s="51" t="n">
        <f aca="true">IF(ISTEXT(AM21),INDIRECT(LOOKUP(AM21,HekaKSAreas,HekaKSCat)),0)</f>
        <v>0</v>
      </c>
      <c r="AS21" s="51"/>
      <c r="AT21" s="51" t="n">
        <f aca="true">IF(ISTEXT(AM21),INDIRECT(LOOKUP(AM21,HekaKSAreas,HekaKSAttr)),0)</f>
        <v>0</v>
      </c>
      <c r="AU21" s="51"/>
      <c r="AV21" s="35" t="n">
        <f aca="true">IF(ISTEXT(AM21),INDIRECT(LOOKUP(AM21,HekaKSAreas,HekaKSTrait)),0)</f>
        <v>0</v>
      </c>
      <c r="AW21" s="198" t="n">
        <f aca="false">(AQ21+AR21+AT21+AV21)</f>
        <v>0</v>
      </c>
    </row>
    <row collapsed="false" customFormat="false" customHeight="false" hidden="false" ht="12.9" outlineLevel="0" r="22">
      <c r="A22" s="120" t="s">
        <v>91</v>
      </c>
      <c r="B22" s="120"/>
      <c r="C22" s="120"/>
      <c r="D22" s="121"/>
      <c r="E22" s="121"/>
      <c r="F22" s="121"/>
      <c r="G22" s="120" t="s">
        <v>92</v>
      </c>
      <c r="H22" s="120"/>
      <c r="I22" s="120"/>
      <c r="J22" s="45"/>
      <c r="K22" s="45"/>
      <c r="L22" s="64" t="n">
        <f aca="true">IF(ISTEXT(J22),INDIRECT(LOOKUP(J22,MentalKSAreas,MentalKSAttr)),0)</f>
        <v>0</v>
      </c>
      <c r="M22" s="46"/>
      <c r="N22" s="21" t="n">
        <f aca="false">L22+M22</f>
        <v>0</v>
      </c>
      <c r="O22" s="45"/>
      <c r="P22" s="45"/>
      <c r="Q22" s="27" t="n">
        <f aca="true">IF(ISTEXT(O22),INDIRECT(LOOKUP(O22,PhysicalKSAreas,PhysicalKSAttr)),0)</f>
        <v>0</v>
      </c>
      <c r="R22" s="46"/>
      <c r="S22" s="21" t="n">
        <f aca="false">Q22+R22</f>
        <v>0</v>
      </c>
      <c r="T22" s="45"/>
      <c r="U22" s="45"/>
      <c r="V22" s="25" t="n">
        <f aca="true">IF(ISTEXT(T22),INDIRECT(LOOKUP(T22,SpiritualKSAreas,SpiritualKSAttr)),0)</f>
        <v>0</v>
      </c>
      <c r="W22" s="46"/>
      <c r="X22" s="27" t="n">
        <f aca="false">V22+W22</f>
        <v>0</v>
      </c>
      <c r="Y22" s="110"/>
      <c r="Z22" s="110"/>
      <c r="AA22" s="110"/>
      <c r="AB22" s="111" t="s">
        <v>393</v>
      </c>
      <c r="AC22" s="111"/>
      <c r="AD22" s="111"/>
      <c r="AE22" s="111"/>
      <c r="AF22" s="111"/>
      <c r="AG22" s="112"/>
      <c r="AH22" s="112"/>
      <c r="AI22" s="112"/>
      <c r="AJ22" s="112"/>
      <c r="AK22" s="112"/>
      <c r="AL22" s="112"/>
      <c r="AM22" s="102"/>
      <c r="AN22" s="102"/>
      <c r="AO22" s="102"/>
      <c r="AP22" s="102"/>
      <c r="AQ22" s="35"/>
      <c r="AR22" s="51" t="n">
        <f aca="true">IF(ISTEXT(AM22),INDIRECT(LOOKUP(AM22,HekaKSAreas,HekaKSCat)),0)</f>
        <v>0</v>
      </c>
      <c r="AS22" s="51"/>
      <c r="AT22" s="51" t="n">
        <f aca="true">IF(ISTEXT(AM22),INDIRECT(LOOKUP(AM22,HekaKSAreas,HekaKSAttr)),0)</f>
        <v>0</v>
      </c>
      <c r="AU22" s="51"/>
      <c r="AV22" s="35" t="n">
        <f aca="true">IF(ISTEXT(AM22),INDIRECT(LOOKUP(AM22,HekaKSAreas,HekaKSTrait)),0)</f>
        <v>0</v>
      </c>
      <c r="AW22" s="198" t="n">
        <f aca="false">(AQ22+AR22+AT22+AV22)</f>
        <v>0</v>
      </c>
    </row>
    <row collapsed="false" customFormat="false" customHeight="false" hidden="false" ht="12.9" outlineLevel="0" r="23">
      <c r="A23" s="122"/>
      <c r="B23" s="123"/>
      <c r="C23" s="124"/>
      <c r="D23" s="125"/>
      <c r="E23" s="125"/>
      <c r="F23" s="125"/>
      <c r="G23" s="122"/>
      <c r="H23" s="123"/>
      <c r="I23" s="124"/>
      <c r="J23" s="45"/>
      <c r="K23" s="45"/>
      <c r="L23" s="64" t="n">
        <f aca="true">IF(ISTEXT(J23),INDIRECT(LOOKUP(J23,MentalKSAreas,MentalKSAttr)),0)</f>
        <v>0</v>
      </c>
      <c r="M23" s="46"/>
      <c r="N23" s="21" t="n">
        <f aca="false">L23+M23</f>
        <v>0</v>
      </c>
      <c r="O23" s="45"/>
      <c r="P23" s="45"/>
      <c r="Q23" s="27" t="n">
        <f aca="true">IF(ISTEXT(O23),INDIRECT(LOOKUP(O23,PhysicalKSAreas,PhysicalKSAttr)),0)</f>
        <v>0</v>
      </c>
      <c r="R23" s="46"/>
      <c r="S23" s="21" t="n">
        <f aca="false">Q23+R23</f>
        <v>0</v>
      </c>
      <c r="T23" s="45"/>
      <c r="U23" s="45"/>
      <c r="V23" s="25" t="n">
        <f aca="true">IF(ISTEXT(T23),INDIRECT(LOOKUP(T23,SpiritualKSAreas,SpiritualKSAttr)),0)</f>
        <v>0</v>
      </c>
      <c r="W23" s="46"/>
      <c r="X23" s="27" t="n">
        <f aca="false">V23+W23</f>
        <v>0</v>
      </c>
      <c r="Y23" s="110"/>
      <c r="Z23" s="110"/>
      <c r="AA23" s="110"/>
      <c r="AB23" s="111" t="s">
        <v>394</v>
      </c>
      <c r="AC23" s="111"/>
      <c r="AD23" s="111"/>
      <c r="AE23" s="111"/>
      <c r="AF23" s="111"/>
      <c r="AG23" s="112"/>
      <c r="AH23" s="112"/>
      <c r="AI23" s="112"/>
      <c r="AJ23" s="112"/>
      <c r="AK23" s="112"/>
      <c r="AL23" s="112"/>
      <c r="AM23" s="102"/>
      <c r="AN23" s="102"/>
      <c r="AO23" s="102"/>
      <c r="AP23" s="102"/>
      <c r="AQ23" s="35"/>
      <c r="AR23" s="51" t="n">
        <f aca="true">IF(ISTEXT(AM23),INDIRECT(LOOKUP(AM23,HekaKSAreas,HekaKSCat)),0)</f>
        <v>0</v>
      </c>
      <c r="AS23" s="51"/>
      <c r="AT23" s="51" t="n">
        <f aca="true">IF(ISTEXT(AM23),INDIRECT(LOOKUP(AM23,HekaKSAreas,HekaKSAttr)),0)</f>
        <v>0</v>
      </c>
      <c r="AU23" s="51"/>
      <c r="AV23" s="35" t="n">
        <f aca="true">IF(ISTEXT(AM23),INDIRECT(LOOKUP(AM23,HekaKSAreas,HekaKSTrait)),0)</f>
        <v>0</v>
      </c>
      <c r="AW23" s="198" t="n">
        <f aca="false">(AQ23+AR23+AT23+AV23)</f>
        <v>0</v>
      </c>
    </row>
    <row collapsed="false" customFormat="false" customHeight="false" hidden="false" ht="12.9" outlineLevel="0" r="24">
      <c r="A24" s="120" t="s">
        <v>93</v>
      </c>
      <c r="B24" s="120"/>
      <c r="C24" s="120"/>
      <c r="D24" s="121"/>
      <c r="E24" s="121"/>
      <c r="F24" s="121"/>
      <c r="G24" s="120" t="s">
        <v>94</v>
      </c>
      <c r="H24" s="120"/>
      <c r="I24" s="120"/>
      <c r="J24" s="45"/>
      <c r="K24" s="45"/>
      <c r="L24" s="64" t="n">
        <f aca="true">IF(ISTEXT(J24),INDIRECT(LOOKUP(J24,MentalKSAreas,MentalKSAttr)),0)</f>
        <v>0</v>
      </c>
      <c r="M24" s="46"/>
      <c r="N24" s="21" t="n">
        <f aca="false">L24+M24</f>
        <v>0</v>
      </c>
      <c r="O24" s="45"/>
      <c r="P24" s="45"/>
      <c r="Q24" s="27" t="n">
        <f aca="true">IF(ISTEXT(O24),INDIRECT(LOOKUP(O24,PhysicalKSAreas,PhysicalKSAttr)),0)</f>
        <v>0</v>
      </c>
      <c r="R24" s="46"/>
      <c r="S24" s="21" t="n">
        <f aca="false">Q24+R24</f>
        <v>0</v>
      </c>
      <c r="T24" s="45"/>
      <c r="U24" s="45"/>
      <c r="V24" s="25" t="n">
        <f aca="true">IF(ISTEXT(T24),INDIRECT(LOOKUP(T24,SpiritualKSAreas,SpiritualKSAttr)),0)</f>
        <v>0</v>
      </c>
      <c r="W24" s="46"/>
      <c r="X24" s="27" t="n">
        <f aca="false">V24+W24</f>
        <v>0</v>
      </c>
      <c r="Y24" s="110"/>
      <c r="Z24" s="110"/>
      <c r="AA24" s="110"/>
      <c r="AB24" s="111"/>
      <c r="AC24" s="111"/>
      <c r="AD24" s="111"/>
      <c r="AE24" s="111"/>
      <c r="AF24" s="111"/>
      <c r="AG24" s="112"/>
      <c r="AH24" s="112"/>
      <c r="AI24" s="112"/>
      <c r="AJ24" s="112"/>
      <c r="AK24" s="112"/>
      <c r="AL24" s="112"/>
      <c r="AM24" s="102"/>
      <c r="AN24" s="102"/>
      <c r="AO24" s="102"/>
      <c r="AP24" s="102"/>
      <c r="AQ24" s="35"/>
      <c r="AR24" s="51" t="n">
        <f aca="true">IF(ISTEXT(AM24),INDIRECT(LOOKUP(AM24,HekaKSAreas,HekaKSCat)),0)</f>
        <v>0</v>
      </c>
      <c r="AS24" s="51"/>
      <c r="AT24" s="51" t="n">
        <f aca="true">IF(ISTEXT(AM24),INDIRECT(LOOKUP(AM24,HekaKSAreas,HekaKSAttr)),0)</f>
        <v>0</v>
      </c>
      <c r="AU24" s="51"/>
      <c r="AV24" s="35" t="n">
        <f aca="true">IF(ISTEXT(AM24),INDIRECT(LOOKUP(AM24,HekaKSAreas,HekaKSTrait)),0)</f>
        <v>0</v>
      </c>
      <c r="AW24" s="198" t="n">
        <f aca="false">(AQ24+AR24+AT24+AV24)</f>
        <v>0</v>
      </c>
    </row>
    <row collapsed="false" customFormat="true" customHeight="false" hidden="false" ht="12.9" outlineLevel="0" r="25" s="119">
      <c r="A25" s="122"/>
      <c r="B25" s="123"/>
      <c r="C25" s="124"/>
      <c r="D25" s="125"/>
      <c r="E25" s="125"/>
      <c r="F25" s="125"/>
      <c r="G25" s="122"/>
      <c r="H25" s="123"/>
      <c r="I25" s="124"/>
      <c r="J25" s="45"/>
      <c r="K25" s="45"/>
      <c r="L25" s="64" t="n">
        <f aca="true">IF(ISTEXT(J25),INDIRECT(LOOKUP(J25,MentalKSAreas,MentalKSAttr)),0)</f>
        <v>0</v>
      </c>
      <c r="M25" s="46"/>
      <c r="N25" s="21" t="n">
        <f aca="false">L25+M25</f>
        <v>0</v>
      </c>
      <c r="O25" s="45"/>
      <c r="P25" s="45"/>
      <c r="Q25" s="27" t="n">
        <f aca="true">IF(ISTEXT(O25),INDIRECT(LOOKUP(O25,PhysicalKSAreas,PhysicalKSAttr)),0)</f>
        <v>0</v>
      </c>
      <c r="R25" s="46"/>
      <c r="S25" s="21" t="n">
        <f aca="false">Q25+R25</f>
        <v>0</v>
      </c>
      <c r="T25" s="45"/>
      <c r="U25" s="45"/>
      <c r="V25" s="25" t="n">
        <f aca="true">IF(ISTEXT(T25),INDIRECT(LOOKUP(T25,SpiritualKSAreas,SpiritualKSAttr)),0)</f>
        <v>0</v>
      </c>
      <c r="W25" s="46"/>
      <c r="X25" s="27" t="n">
        <f aca="false">V25+W25</f>
        <v>0</v>
      </c>
      <c r="Y25" s="110"/>
      <c r="Z25" s="110"/>
      <c r="AA25" s="110"/>
      <c r="AB25" s="111"/>
      <c r="AC25" s="111"/>
      <c r="AD25" s="111"/>
      <c r="AE25" s="111"/>
      <c r="AF25" s="111"/>
      <c r="AG25" s="112"/>
      <c r="AH25" s="112"/>
      <c r="AI25" s="112"/>
      <c r="AJ25" s="112"/>
      <c r="AK25" s="112"/>
      <c r="AL25" s="112"/>
      <c r="AM25" s="102"/>
      <c r="AN25" s="102"/>
      <c r="AO25" s="102"/>
      <c r="AP25" s="102"/>
      <c r="AQ25" s="118"/>
      <c r="AR25" s="51" t="n">
        <f aca="true">IF(ISTEXT(AM25),INDIRECT(LOOKUP(AM25,HekaKSAreas,HekaKSCat)),0)</f>
        <v>0</v>
      </c>
      <c r="AS25" s="51"/>
      <c r="AT25" s="51" t="n">
        <f aca="true">IF(ISTEXT(AM25),INDIRECT(LOOKUP(AM25,HekaKSAreas,HekaKSAttr)),0)</f>
        <v>0</v>
      </c>
      <c r="AU25" s="51"/>
      <c r="AV25" s="35" t="n">
        <f aca="true">IF(ISTEXT(AM25),INDIRECT(LOOKUP(AM25,HekaKSAreas,HekaKSTrait)),0)</f>
        <v>0</v>
      </c>
      <c r="AW25" s="198" t="n">
        <f aca="false">(AQ25+AR25+AT25+AV25)</f>
        <v>0</v>
      </c>
    </row>
    <row collapsed="false" customFormat="false" customHeight="false" hidden="false" ht="12.9" outlineLevel="0" r="26">
      <c r="A26" s="120" t="s">
        <v>95</v>
      </c>
      <c r="B26" s="120"/>
      <c r="C26" s="120"/>
      <c r="D26" s="121"/>
      <c r="E26" s="121"/>
      <c r="F26" s="121"/>
      <c r="G26" s="120" t="s">
        <v>96</v>
      </c>
      <c r="H26" s="120"/>
      <c r="I26" s="120"/>
      <c r="J26" s="45"/>
      <c r="K26" s="45"/>
      <c r="L26" s="64" t="n">
        <f aca="true">IF(ISTEXT(J26),INDIRECT(LOOKUP(J26,MentalKSAreas,MentalKSAttr)),0)</f>
        <v>0</v>
      </c>
      <c r="M26" s="46"/>
      <c r="N26" s="21" t="n">
        <f aca="false">L26+M26</f>
        <v>0</v>
      </c>
      <c r="O26" s="45"/>
      <c r="P26" s="45"/>
      <c r="Q26" s="27" t="n">
        <f aca="true">IF(ISTEXT(O26),INDIRECT(LOOKUP(O26,PhysicalKSAreas,PhysicalKSAttr)),0)</f>
        <v>0</v>
      </c>
      <c r="R26" s="46"/>
      <c r="S26" s="21" t="n">
        <f aca="false">Q26+R26</f>
        <v>0</v>
      </c>
      <c r="T26" s="45"/>
      <c r="U26" s="45"/>
      <c r="V26" s="25" t="n">
        <f aca="true">IF(ISTEXT(T26),INDIRECT(LOOKUP(T26,SpiritualKSAreas,SpiritualKSAttr)),0)</f>
        <v>0</v>
      </c>
      <c r="W26" s="46"/>
      <c r="X26" s="27" t="n">
        <f aca="false">V26+W26</f>
        <v>0</v>
      </c>
      <c r="Y26" s="110"/>
      <c r="Z26" s="110"/>
      <c r="AA26" s="110"/>
      <c r="AB26" s="111"/>
      <c r="AC26" s="111"/>
      <c r="AD26" s="111"/>
      <c r="AE26" s="111"/>
      <c r="AF26" s="111"/>
      <c r="AG26" s="112"/>
      <c r="AH26" s="112"/>
      <c r="AI26" s="112"/>
      <c r="AJ26" s="112"/>
      <c r="AK26" s="112"/>
      <c r="AL26" s="112"/>
      <c r="AM26" s="102"/>
      <c r="AN26" s="102"/>
      <c r="AO26" s="102"/>
      <c r="AP26" s="102"/>
      <c r="AQ26" s="35"/>
      <c r="AR26" s="51" t="n">
        <f aca="true">IF(ISTEXT(AM26),INDIRECT(LOOKUP(AM26,HekaKSAreas,HekaKSCat)),0)</f>
        <v>0</v>
      </c>
      <c r="AS26" s="51"/>
      <c r="AT26" s="51" t="n">
        <f aca="true">IF(ISTEXT(AM26),INDIRECT(LOOKUP(AM26,HekaKSAreas,HekaKSAttr)),0)</f>
        <v>0</v>
      </c>
      <c r="AU26" s="51"/>
      <c r="AV26" s="35" t="n">
        <f aca="true">IF(ISTEXT(AM26),INDIRECT(LOOKUP(AM26,HekaKSAreas,HekaKSTrait)),0)</f>
        <v>0</v>
      </c>
      <c r="AW26" s="198" t="n">
        <f aca="false">(AQ26+AR26+AT26+AV26)</f>
        <v>0</v>
      </c>
    </row>
    <row collapsed="false" customFormat="true" customHeight="false" hidden="false" ht="12.9" outlineLevel="0" r="27" s="119">
      <c r="A27" s="122"/>
      <c r="B27" s="123"/>
      <c r="C27" s="124"/>
      <c r="D27" s="125"/>
      <c r="E27" s="125"/>
      <c r="F27" s="125"/>
      <c r="G27" s="122"/>
      <c r="H27" s="123"/>
      <c r="I27" s="124"/>
      <c r="J27" s="41" t="s">
        <v>395</v>
      </c>
      <c r="K27" s="41"/>
      <c r="L27" s="46" t="n">
        <f aca="false">C11</f>
        <v>17</v>
      </c>
      <c r="M27" s="46" t="n">
        <v>8</v>
      </c>
      <c r="N27" s="21" t="n">
        <f aca="false">L27+M27</f>
        <v>25</v>
      </c>
      <c r="O27" s="41"/>
      <c r="P27" s="41"/>
      <c r="Q27" s="46"/>
      <c r="R27" s="46"/>
      <c r="S27" s="21" t="n">
        <f aca="false">Q27+R27</f>
        <v>0</v>
      </c>
      <c r="T27" s="41"/>
      <c r="U27" s="41"/>
      <c r="V27" s="46"/>
      <c r="W27" s="46"/>
      <c r="X27" s="27" t="n">
        <f aca="false">V27+W27</f>
        <v>0</v>
      </c>
      <c r="Y27" s="110"/>
      <c r="Z27" s="110"/>
      <c r="AA27" s="110"/>
      <c r="AB27" s="111"/>
      <c r="AC27" s="111"/>
      <c r="AD27" s="111"/>
      <c r="AE27" s="111"/>
      <c r="AF27" s="111"/>
      <c r="AG27" s="112"/>
      <c r="AH27" s="112"/>
      <c r="AI27" s="112"/>
      <c r="AJ27" s="112"/>
      <c r="AK27" s="112"/>
      <c r="AL27" s="112"/>
      <c r="AM27" s="102"/>
      <c r="AN27" s="102"/>
      <c r="AO27" s="102"/>
      <c r="AP27" s="102"/>
      <c r="AQ27" s="118"/>
      <c r="AR27" s="51" t="n">
        <f aca="true">IF(ISTEXT(AM27),INDIRECT(LOOKUP(AM27,HekaKSAreas,HekaKSCat)),0)</f>
        <v>0</v>
      </c>
      <c r="AS27" s="51"/>
      <c r="AT27" s="51" t="n">
        <f aca="true">IF(ISTEXT(AM27),INDIRECT(LOOKUP(AM27,HekaKSAreas,HekaKSAttr)),0)</f>
        <v>0</v>
      </c>
      <c r="AU27" s="51"/>
      <c r="AV27" s="35" t="n">
        <f aca="true">IF(ISTEXT(AM27),INDIRECT(LOOKUP(AM27,HekaKSAreas,HekaKSTrait)),0)</f>
        <v>0</v>
      </c>
      <c r="AW27" s="198" t="n">
        <f aca="false">(AQ27+AR27+AT27+AV27)</f>
        <v>0</v>
      </c>
    </row>
    <row collapsed="false" customFormat="false" customHeight="false" hidden="false" ht="12.9" outlineLevel="0" r="28">
      <c r="A28" s="120" t="s">
        <v>97</v>
      </c>
      <c r="B28" s="120"/>
      <c r="C28" s="120"/>
      <c r="D28" s="121"/>
      <c r="E28" s="121"/>
      <c r="F28" s="121"/>
      <c r="G28" s="120" t="s">
        <v>98</v>
      </c>
      <c r="H28" s="120"/>
      <c r="I28" s="120"/>
      <c r="J28" s="41" t="s">
        <v>395</v>
      </c>
      <c r="K28" s="41"/>
      <c r="L28" s="46" t="n">
        <f aca="false">C11</f>
        <v>17</v>
      </c>
      <c r="M28" s="46" t="n">
        <v>8</v>
      </c>
      <c r="N28" s="21" t="n">
        <f aca="false">L28+M28</f>
        <v>25</v>
      </c>
      <c r="O28" s="41"/>
      <c r="P28" s="41"/>
      <c r="Q28" s="46"/>
      <c r="R28" s="46"/>
      <c r="S28" s="21" t="n">
        <f aca="false">Q28+R28</f>
        <v>0</v>
      </c>
      <c r="T28" s="41"/>
      <c r="U28" s="41"/>
      <c r="V28" s="46"/>
      <c r="W28" s="46"/>
      <c r="X28" s="27" t="n">
        <f aca="false">V28+W28</f>
        <v>0</v>
      </c>
      <c r="Y28" s="110"/>
      <c r="Z28" s="110"/>
      <c r="AA28" s="110"/>
      <c r="AB28" s="111"/>
      <c r="AC28" s="111"/>
      <c r="AD28" s="111"/>
      <c r="AE28" s="111"/>
      <c r="AF28" s="111"/>
      <c r="AG28" s="112"/>
      <c r="AH28" s="112"/>
      <c r="AI28" s="112"/>
      <c r="AJ28" s="112"/>
      <c r="AK28" s="112"/>
      <c r="AL28" s="112"/>
      <c r="AM28" s="102"/>
      <c r="AN28" s="102"/>
      <c r="AO28" s="102"/>
      <c r="AP28" s="102"/>
      <c r="AQ28" s="35"/>
      <c r="AR28" s="34"/>
      <c r="AS28" s="34"/>
      <c r="AT28" s="34"/>
      <c r="AU28" s="34"/>
      <c r="AV28" s="35"/>
      <c r="AW28" s="198" t="n">
        <f aca="false">(AQ28+AR28+AT28+AV28)</f>
        <v>0</v>
      </c>
    </row>
    <row collapsed="false" customFormat="true" customHeight="false" hidden="false" ht="12.9" outlineLevel="0" r="29" s="119">
      <c r="A29" s="122"/>
      <c r="B29" s="123"/>
      <c r="C29" s="124"/>
      <c r="D29" s="125"/>
      <c r="E29" s="125"/>
      <c r="F29" s="125"/>
      <c r="G29" s="122"/>
      <c r="H29" s="123"/>
      <c r="I29" s="124"/>
      <c r="J29" s="41"/>
      <c r="K29" s="41"/>
      <c r="L29" s="46"/>
      <c r="M29" s="46"/>
      <c r="N29" s="21" t="n">
        <f aca="false">L29+M29</f>
        <v>0</v>
      </c>
      <c r="O29" s="41"/>
      <c r="P29" s="41"/>
      <c r="Q29" s="46"/>
      <c r="R29" s="46"/>
      <c r="S29" s="21" t="n">
        <f aca="false">Q29+R29</f>
        <v>0</v>
      </c>
      <c r="T29" s="41"/>
      <c r="U29" s="41"/>
      <c r="V29" s="46"/>
      <c r="W29" s="46"/>
      <c r="X29" s="27" t="n">
        <f aca="false">V29+W29</f>
        <v>0</v>
      </c>
      <c r="Y29" s="110"/>
      <c r="Z29" s="110"/>
      <c r="AA29" s="110"/>
      <c r="AB29" s="111"/>
      <c r="AC29" s="111"/>
      <c r="AD29" s="111"/>
      <c r="AE29" s="111"/>
      <c r="AF29" s="111"/>
      <c r="AG29" s="112"/>
      <c r="AH29" s="112"/>
      <c r="AI29" s="112"/>
      <c r="AJ29" s="112"/>
      <c r="AK29" s="112"/>
      <c r="AL29" s="112"/>
      <c r="AM29" s="102"/>
      <c r="AN29" s="102"/>
      <c r="AO29" s="102"/>
      <c r="AP29" s="102"/>
      <c r="AQ29" s="118"/>
      <c r="AR29" s="34"/>
      <c r="AS29" s="34"/>
      <c r="AT29" s="34"/>
      <c r="AU29" s="34"/>
      <c r="AV29" s="118"/>
      <c r="AW29" s="198" t="n">
        <f aca="false">(AQ29+AR29+AT29+AV29)</f>
        <v>0</v>
      </c>
    </row>
    <row collapsed="false" customFormat="false" customHeight="false" hidden="false" ht="12.9" outlineLevel="0" r="30">
      <c r="A30" s="120" t="s">
        <v>99</v>
      </c>
      <c r="B30" s="120"/>
      <c r="C30" s="120"/>
      <c r="D30" s="126" t="s">
        <v>100</v>
      </c>
      <c r="E30" s="126"/>
      <c r="F30" s="126"/>
      <c r="G30" s="120" t="s">
        <v>101</v>
      </c>
      <c r="H30" s="120"/>
      <c r="I30" s="120"/>
      <c r="J30" s="41"/>
      <c r="K30" s="41"/>
      <c r="L30" s="46"/>
      <c r="M30" s="46"/>
      <c r="N30" s="21" t="n">
        <f aca="false">L30+M30</f>
        <v>0</v>
      </c>
      <c r="O30" s="41"/>
      <c r="P30" s="41"/>
      <c r="Q30" s="46"/>
      <c r="R30" s="46"/>
      <c r="S30" s="21" t="n">
        <f aca="false">Q30+R30</f>
        <v>0</v>
      </c>
      <c r="T30" s="41"/>
      <c r="U30" s="41"/>
      <c r="V30" s="46"/>
      <c r="W30" s="46"/>
      <c r="X30" s="27" t="n">
        <f aca="false">V30+W30</f>
        <v>0</v>
      </c>
      <c r="Y30" s="110"/>
      <c r="Z30" s="110"/>
      <c r="AA30" s="110"/>
      <c r="AB30" s="111"/>
      <c r="AC30" s="111"/>
      <c r="AD30" s="111"/>
      <c r="AE30" s="111"/>
      <c r="AF30" s="111"/>
      <c r="AG30" s="112"/>
      <c r="AH30" s="112"/>
      <c r="AI30" s="112"/>
      <c r="AJ30" s="112"/>
      <c r="AK30" s="112"/>
      <c r="AL30" s="112"/>
      <c r="AM30" s="102"/>
      <c r="AN30" s="102"/>
      <c r="AO30" s="102"/>
      <c r="AP30" s="102"/>
      <c r="AQ30" s="35"/>
      <c r="AR30" s="34"/>
      <c r="AS30" s="34"/>
      <c r="AT30" s="34"/>
      <c r="AU30" s="34"/>
      <c r="AV30" s="35"/>
      <c r="AW30" s="198" t="n">
        <f aca="false">(AQ30+AR30+AT30+AV30)</f>
        <v>0</v>
      </c>
    </row>
    <row collapsed="false" customFormat="true" customHeight="false" hidden="false" ht="12.9" outlineLevel="0" r="31" s="119">
      <c r="A31" s="122"/>
      <c r="B31" s="123"/>
      <c r="C31" s="124"/>
      <c r="D31" s="125"/>
      <c r="E31" s="125"/>
      <c r="F31" s="125"/>
      <c r="G31" s="121"/>
      <c r="H31" s="121"/>
      <c r="I31" s="121"/>
      <c r="J31" s="41"/>
      <c r="K31" s="41"/>
      <c r="L31" s="46"/>
      <c r="M31" s="46"/>
      <c r="N31" s="21" t="n">
        <f aca="false">L31+M31</f>
        <v>0</v>
      </c>
      <c r="O31" s="41"/>
      <c r="P31" s="41"/>
      <c r="Q31" s="46"/>
      <c r="R31" s="46"/>
      <c r="S31" s="21" t="n">
        <f aca="false">Q31+R31</f>
        <v>0</v>
      </c>
      <c r="T31" s="41"/>
      <c r="U31" s="41"/>
      <c r="V31" s="46"/>
      <c r="W31" s="46"/>
      <c r="X31" s="27" t="n">
        <f aca="false">V31+W31</f>
        <v>0</v>
      </c>
      <c r="Y31" s="110"/>
      <c r="Z31" s="110"/>
      <c r="AA31" s="110"/>
      <c r="AB31" s="111"/>
      <c r="AC31" s="111"/>
      <c r="AD31" s="111"/>
      <c r="AE31" s="111"/>
      <c r="AF31" s="111"/>
      <c r="AG31" s="112"/>
      <c r="AH31" s="112"/>
      <c r="AI31" s="112"/>
      <c r="AJ31" s="112"/>
      <c r="AK31" s="112"/>
      <c r="AL31" s="112"/>
      <c r="AM31" s="102"/>
      <c r="AN31" s="102"/>
      <c r="AO31" s="102"/>
      <c r="AP31" s="102"/>
      <c r="AQ31" s="118"/>
      <c r="AR31" s="34"/>
      <c r="AS31" s="34"/>
      <c r="AT31" s="34"/>
      <c r="AU31" s="34"/>
      <c r="AV31" s="118"/>
      <c r="AW31" s="198" t="n">
        <f aca="false">(AQ31+AR31+AT31+AV31)</f>
        <v>0</v>
      </c>
    </row>
    <row collapsed="false" customFormat="false" customHeight="false" hidden="false" ht="15.3" outlineLevel="0" r="32">
      <c r="A32" s="120" t="s">
        <v>102</v>
      </c>
      <c r="B32" s="120"/>
      <c r="C32" s="120"/>
      <c r="D32" s="121"/>
      <c r="E32" s="121"/>
      <c r="F32" s="121"/>
      <c r="G32" s="121"/>
      <c r="H32" s="121"/>
      <c r="I32" s="121"/>
      <c r="J32" s="127" t="s">
        <v>103</v>
      </c>
      <c r="K32" s="127"/>
      <c r="L32" s="128"/>
      <c r="M32" s="128"/>
      <c r="N32" s="129" t="s">
        <v>8</v>
      </c>
      <c r="O32" s="130" t="s">
        <v>103</v>
      </c>
      <c r="P32" s="130"/>
      <c r="Q32" s="128"/>
      <c r="R32" s="128"/>
      <c r="S32" s="129" t="s">
        <v>8</v>
      </c>
      <c r="T32" s="130" t="s">
        <v>103</v>
      </c>
      <c r="U32" s="130"/>
      <c r="V32" s="128"/>
      <c r="W32" s="128"/>
      <c r="X32" s="131" t="s">
        <v>8</v>
      </c>
      <c r="Y32" s="110"/>
      <c r="Z32" s="110"/>
      <c r="AA32" s="110"/>
      <c r="AB32" s="111"/>
      <c r="AC32" s="111"/>
      <c r="AD32" s="111"/>
      <c r="AE32" s="111"/>
      <c r="AF32" s="111"/>
      <c r="AG32" s="112"/>
      <c r="AH32" s="112"/>
      <c r="AI32" s="112"/>
      <c r="AJ32" s="112"/>
      <c r="AK32" s="112"/>
      <c r="AL32" s="112"/>
      <c r="AM32" s="102"/>
      <c r="AN32" s="102"/>
      <c r="AO32" s="102"/>
      <c r="AP32" s="102"/>
      <c r="AQ32" s="35"/>
      <c r="AR32" s="34"/>
      <c r="AS32" s="34"/>
      <c r="AT32" s="34"/>
      <c r="AU32" s="34"/>
      <c r="AV32" s="35"/>
      <c r="AW32" s="198" t="n">
        <f aca="false">(AQ32+AR32+AT32+AV32)</f>
        <v>0</v>
      </c>
    </row>
    <row collapsed="false" customFormat="true" customHeight="false" hidden="false" ht="12.9" outlineLevel="0" r="33" s="119">
      <c r="A33" s="122"/>
      <c r="B33" s="123"/>
      <c r="C33" s="124"/>
      <c r="D33" s="125"/>
      <c r="E33" s="125"/>
      <c r="F33" s="125"/>
      <c r="G33" s="121"/>
      <c r="H33" s="121"/>
      <c r="I33" s="121"/>
      <c r="J33" s="41" t="s">
        <v>396</v>
      </c>
      <c r="K33" s="41"/>
      <c r="L33" s="0"/>
      <c r="M33" s="0"/>
      <c r="N33" s="21" t="n">
        <f aca="false">N10</f>
        <v>25</v>
      </c>
      <c r="O33" s="41" t="s">
        <v>397</v>
      </c>
      <c r="P33" s="41"/>
      <c r="Q33" s="0"/>
      <c r="R33" s="0"/>
      <c r="S33" s="21" t="n">
        <f aca="false">S5</f>
        <v>35</v>
      </c>
      <c r="T33" s="41"/>
      <c r="U33" s="41"/>
      <c r="V33" s="0"/>
      <c r="W33" s="0"/>
      <c r="X33" s="27" t="n">
        <f aca="false">V33+W33</f>
        <v>0</v>
      </c>
      <c r="Y33" s="110"/>
      <c r="Z33" s="110"/>
      <c r="AA33" s="110"/>
      <c r="AB33" s="111"/>
      <c r="AC33" s="111"/>
      <c r="AD33" s="111"/>
      <c r="AE33" s="111"/>
      <c r="AF33" s="111"/>
      <c r="AG33" s="112"/>
      <c r="AH33" s="112"/>
      <c r="AI33" s="112"/>
      <c r="AJ33" s="112"/>
      <c r="AK33" s="112"/>
      <c r="AL33" s="112"/>
      <c r="AM33" s="132" t="s">
        <v>104</v>
      </c>
      <c r="AN33" s="132"/>
      <c r="AO33" s="132"/>
      <c r="AP33" s="132"/>
      <c r="AQ33" s="133"/>
      <c r="AR33" s="134"/>
      <c r="AS33" s="134"/>
      <c r="AT33" s="134"/>
      <c r="AU33" s="134"/>
      <c r="AV33" s="133"/>
      <c r="AW33" s="135" t="n">
        <f aca="false">SUM(AW3:AW32)</f>
        <v>169</v>
      </c>
    </row>
    <row collapsed="false" customFormat="false" customHeight="false" hidden="false" ht="12.8" outlineLevel="0" r="34">
      <c r="A34" s="120" t="s">
        <v>105</v>
      </c>
      <c r="B34" s="120"/>
      <c r="C34" s="120"/>
      <c r="D34" s="121"/>
      <c r="E34" s="121"/>
      <c r="F34" s="121"/>
      <c r="G34" s="121"/>
      <c r="H34" s="121"/>
      <c r="I34" s="121"/>
      <c r="J34" s="41" t="s">
        <v>398</v>
      </c>
      <c r="K34" s="41"/>
      <c r="N34" s="21" t="n">
        <f aca="false">N10</f>
        <v>25</v>
      </c>
      <c r="O34" s="41" t="s">
        <v>399</v>
      </c>
      <c r="P34" s="41"/>
      <c r="S34" s="21" t="n">
        <f aca="false">S5</f>
        <v>35</v>
      </c>
      <c r="T34" s="41"/>
      <c r="U34" s="41"/>
      <c r="X34" s="27" t="n">
        <f aca="false">V34+W34</f>
        <v>0</v>
      </c>
      <c r="Y34" s="110"/>
      <c r="Z34" s="110"/>
      <c r="AA34" s="110"/>
      <c r="AB34" s="111"/>
      <c r="AC34" s="111"/>
      <c r="AD34" s="111"/>
      <c r="AE34" s="111"/>
      <c r="AF34" s="111"/>
      <c r="AG34" s="112"/>
      <c r="AH34" s="112"/>
      <c r="AI34" s="112"/>
      <c r="AJ34" s="112"/>
      <c r="AK34" s="112"/>
      <c r="AL34" s="112"/>
      <c r="AM34" s="136"/>
      <c r="AN34" s="137"/>
      <c r="AO34" s="137"/>
      <c r="AP34" s="137"/>
      <c r="AQ34" s="137"/>
      <c r="AR34" s="137"/>
      <c r="AS34" s="137"/>
      <c r="AT34" s="137"/>
      <c r="AU34" s="35"/>
      <c r="AV34" s="137"/>
      <c r="AW34" s="138"/>
    </row>
    <row collapsed="false" customFormat="true" customHeight="false" hidden="false" ht="12.9" outlineLevel="0" r="35" s="119">
      <c r="A35" s="122"/>
      <c r="B35" s="123"/>
      <c r="C35" s="124"/>
      <c r="D35" s="125"/>
      <c r="E35" s="125"/>
      <c r="F35" s="125"/>
      <c r="G35" s="121"/>
      <c r="H35" s="121"/>
      <c r="I35" s="121"/>
      <c r="J35" s="41" t="s">
        <v>400</v>
      </c>
      <c r="K35" s="41"/>
      <c r="L35" s="0"/>
      <c r="M35" s="0"/>
      <c r="N35" s="21" t="n">
        <f aca="false">N10</f>
        <v>25</v>
      </c>
      <c r="O35" s="41" t="s">
        <v>401</v>
      </c>
      <c r="P35" s="41"/>
      <c r="Q35" s="0"/>
      <c r="R35" s="0"/>
      <c r="S35" s="21" t="n">
        <f aca="false">S7</f>
        <v>35</v>
      </c>
      <c r="T35" s="41"/>
      <c r="U35" s="41"/>
      <c r="V35" s="0"/>
      <c r="W35" s="0"/>
      <c r="X35" s="27" t="n">
        <f aca="false">V35+W35</f>
        <v>0</v>
      </c>
      <c r="Y35" s="110"/>
      <c r="Z35" s="110"/>
      <c r="AA35" s="110"/>
      <c r="AB35" s="111"/>
      <c r="AC35" s="111"/>
      <c r="AD35" s="111"/>
      <c r="AE35" s="111"/>
      <c r="AF35" s="111"/>
      <c r="AG35" s="112"/>
      <c r="AH35" s="112"/>
      <c r="AI35" s="112"/>
      <c r="AJ35" s="112"/>
      <c r="AK35" s="112"/>
      <c r="AL35" s="112"/>
      <c r="AM35" s="139"/>
      <c r="AN35" s="118"/>
      <c r="AO35" s="118"/>
      <c r="AP35" s="140" t="s">
        <v>106</v>
      </c>
      <c r="AQ35" s="141"/>
      <c r="AR35" s="137"/>
      <c r="AS35" s="137"/>
      <c r="AT35" s="137"/>
      <c r="AU35" s="118"/>
      <c r="AV35" s="140" t="s">
        <v>107</v>
      </c>
      <c r="AW35" s="142"/>
    </row>
    <row collapsed="false" customFormat="false" customHeight="false" hidden="false" ht="12.9" outlineLevel="0" r="36">
      <c r="A36" s="120" t="s">
        <v>108</v>
      </c>
      <c r="B36" s="120"/>
      <c r="C36" s="120"/>
      <c r="D36" s="121"/>
      <c r="E36" s="121"/>
      <c r="F36" s="121"/>
      <c r="G36" s="121"/>
      <c r="H36" s="121"/>
      <c r="I36" s="121"/>
      <c r="J36" s="41" t="s">
        <v>402</v>
      </c>
      <c r="K36" s="41"/>
      <c r="N36" s="21" t="n">
        <f aca="false">N10</f>
        <v>25</v>
      </c>
      <c r="O36" s="41" t="s">
        <v>403</v>
      </c>
      <c r="P36" s="41"/>
      <c r="S36" s="21" t="n">
        <f aca="false">S7</f>
        <v>35</v>
      </c>
      <c r="T36" s="41"/>
      <c r="U36" s="41"/>
      <c r="X36" s="27" t="n">
        <f aca="false">V36+W36</f>
        <v>0</v>
      </c>
      <c r="Y36" s="110"/>
      <c r="Z36" s="110"/>
      <c r="AA36" s="110"/>
      <c r="AB36" s="111"/>
      <c r="AC36" s="111"/>
      <c r="AD36" s="111"/>
      <c r="AE36" s="111"/>
      <c r="AF36" s="111"/>
      <c r="AG36" s="112"/>
      <c r="AH36" s="112"/>
      <c r="AI36" s="112"/>
      <c r="AJ36" s="112"/>
      <c r="AK36" s="112"/>
      <c r="AL36" s="112"/>
      <c r="AM36" s="143"/>
      <c r="AN36" s="35"/>
      <c r="AO36" s="35"/>
      <c r="AP36" s="140" t="s">
        <v>109</v>
      </c>
      <c r="AQ36" s="141"/>
      <c r="AR36" s="137"/>
      <c r="AS36" s="137"/>
      <c r="AT36" s="137"/>
      <c r="AU36" s="35"/>
      <c r="AV36" s="140" t="s">
        <v>110</v>
      </c>
      <c r="AW36" s="142"/>
    </row>
    <row collapsed="false" customFormat="true" customHeight="false" hidden="false" ht="12.9" outlineLevel="0" r="37" s="119">
      <c r="A37" s="122"/>
      <c r="B37" s="123"/>
      <c r="C37" s="124"/>
      <c r="D37" s="125"/>
      <c r="E37" s="125"/>
      <c r="F37" s="125"/>
      <c r="G37" s="121"/>
      <c r="H37" s="121"/>
      <c r="I37" s="121"/>
      <c r="J37" s="41" t="s">
        <v>404</v>
      </c>
      <c r="K37" s="41"/>
      <c r="L37" s="0"/>
      <c r="M37" s="0"/>
      <c r="N37" s="21" t="n">
        <f aca="false">N9</f>
        <v>30</v>
      </c>
      <c r="O37" s="41" t="s">
        <v>405</v>
      </c>
      <c r="P37" s="41"/>
      <c r="Q37" s="0"/>
      <c r="R37" s="0"/>
      <c r="S37" s="21" t="n">
        <f aca="false">S7</f>
        <v>35</v>
      </c>
      <c r="T37" s="41"/>
      <c r="U37" s="41"/>
      <c r="V37" s="0"/>
      <c r="W37" s="0"/>
      <c r="X37" s="27" t="n">
        <f aca="false">V37+W37</f>
        <v>0</v>
      </c>
      <c r="Y37" s="110"/>
      <c r="Z37" s="110"/>
      <c r="AA37" s="110"/>
      <c r="AB37" s="111"/>
      <c r="AC37" s="111"/>
      <c r="AD37" s="111"/>
      <c r="AE37" s="111"/>
      <c r="AF37" s="111"/>
      <c r="AG37" s="112"/>
      <c r="AH37" s="112"/>
      <c r="AI37" s="112"/>
      <c r="AJ37" s="112"/>
      <c r="AK37" s="112"/>
      <c r="AL37" s="112"/>
      <c r="AM37" s="136"/>
      <c r="AN37" s="137"/>
      <c r="AO37" s="137"/>
      <c r="AP37" s="137"/>
      <c r="AQ37" s="137"/>
      <c r="AR37" s="137"/>
      <c r="AS37" s="137"/>
      <c r="AT37" s="137"/>
      <c r="AU37" s="118"/>
      <c r="AV37" s="140" t="s">
        <v>111</v>
      </c>
      <c r="AW37" s="142"/>
    </row>
    <row collapsed="false" customFormat="false" customHeight="false" hidden="false" ht="12.8" outlineLevel="0" r="38">
      <c r="A38" s="120" t="s">
        <v>112</v>
      </c>
      <c r="B38" s="120"/>
      <c r="C38" s="120"/>
      <c r="D38" s="121"/>
      <c r="E38" s="121"/>
      <c r="F38" s="121"/>
      <c r="G38" s="120" t="s">
        <v>113</v>
      </c>
      <c r="H38" s="120"/>
      <c r="I38" s="120"/>
      <c r="J38" s="41" t="s">
        <v>406</v>
      </c>
      <c r="K38" s="41"/>
      <c r="N38" s="21" t="n">
        <f aca="false">N9</f>
        <v>30</v>
      </c>
      <c r="O38" s="41" t="s">
        <v>407</v>
      </c>
      <c r="P38" s="41"/>
      <c r="S38" s="201" t="n">
        <f aca="false">FLOOR(S8*1.5,1)</f>
        <v>52</v>
      </c>
      <c r="T38" s="41"/>
      <c r="U38" s="41"/>
      <c r="X38" s="27" t="n">
        <f aca="false">V38+W38</f>
        <v>0</v>
      </c>
      <c r="Y38" s="110"/>
      <c r="Z38" s="110"/>
      <c r="AA38" s="110"/>
      <c r="AB38" s="111"/>
      <c r="AC38" s="111"/>
      <c r="AD38" s="111"/>
      <c r="AE38" s="111"/>
      <c r="AF38" s="111"/>
      <c r="AG38" s="112"/>
      <c r="AH38" s="112"/>
      <c r="AI38" s="112"/>
      <c r="AJ38" s="112"/>
      <c r="AK38" s="112"/>
      <c r="AL38" s="112"/>
      <c r="AM38" s="136"/>
      <c r="AN38" s="137"/>
      <c r="AO38" s="137"/>
      <c r="AP38" s="137"/>
      <c r="AQ38" s="137"/>
      <c r="AR38" s="137"/>
      <c r="AS38" s="137"/>
      <c r="AT38" s="137"/>
      <c r="AU38" s="35"/>
      <c r="AV38" s="140" t="s">
        <v>114</v>
      </c>
      <c r="AW38" s="144" t="n">
        <f aca="false">SUM(AW35:AW37)</f>
        <v>0</v>
      </c>
    </row>
    <row collapsed="false" customFormat="true" customHeight="false" hidden="false" ht="12.9" outlineLevel="0" r="39" s="119">
      <c r="A39" s="122"/>
      <c r="B39" s="123"/>
      <c r="C39" s="124"/>
      <c r="D39" s="125"/>
      <c r="E39" s="125"/>
      <c r="F39" s="125"/>
      <c r="G39" s="121"/>
      <c r="H39" s="121"/>
      <c r="I39" s="121"/>
      <c r="J39" s="41" t="s">
        <v>404</v>
      </c>
      <c r="K39" s="41"/>
      <c r="L39" s="0"/>
      <c r="M39" s="0"/>
      <c r="N39" s="21" t="n">
        <f aca="false">N9</f>
        <v>30</v>
      </c>
      <c r="O39" s="41" t="s">
        <v>408</v>
      </c>
      <c r="P39" s="41"/>
      <c r="Q39" s="0"/>
      <c r="R39" s="0"/>
      <c r="S39" s="201" t="n">
        <f aca="false">FLOOR(S8*0.5,1)</f>
        <v>17</v>
      </c>
      <c r="T39" s="41"/>
      <c r="U39" s="41"/>
      <c r="V39" s="0"/>
      <c r="W39" s="0"/>
      <c r="X39" s="27" t="n">
        <f aca="false">V39+W39</f>
        <v>0</v>
      </c>
      <c r="Y39" s="110"/>
      <c r="Z39" s="110"/>
      <c r="AA39" s="110"/>
      <c r="AB39" s="111"/>
      <c r="AC39" s="111"/>
      <c r="AD39" s="111"/>
      <c r="AE39" s="111"/>
      <c r="AF39" s="111"/>
      <c r="AG39" s="112"/>
      <c r="AH39" s="112"/>
      <c r="AI39" s="112"/>
      <c r="AJ39" s="112"/>
      <c r="AK39" s="112"/>
      <c r="AL39" s="112"/>
      <c r="AM39" s="136"/>
      <c r="AN39" s="137"/>
      <c r="AO39" s="137"/>
      <c r="AP39" s="137"/>
      <c r="AQ39" s="137"/>
      <c r="AR39" s="137"/>
      <c r="AS39" s="137"/>
      <c r="AT39" s="118"/>
      <c r="AU39" s="118"/>
      <c r="AV39" s="118"/>
      <c r="AW39" s="145"/>
    </row>
    <row collapsed="false" customFormat="false" customHeight="false" hidden="false" ht="12.8" outlineLevel="0" r="40">
      <c r="A40" s="120" t="s">
        <v>115</v>
      </c>
      <c r="B40" s="120"/>
      <c r="C40" s="120"/>
      <c r="D40" s="121"/>
      <c r="E40" s="121"/>
      <c r="F40" s="121"/>
      <c r="G40" s="121"/>
      <c r="H40" s="121"/>
      <c r="I40" s="121"/>
      <c r="J40" s="41"/>
      <c r="K40" s="41"/>
      <c r="N40" s="21" t="n">
        <f aca="false">L40+M40</f>
        <v>0</v>
      </c>
      <c r="O40" s="41" t="s">
        <v>409</v>
      </c>
      <c r="P40" s="41"/>
      <c r="S40" s="21" t="n">
        <f aca="false">S9</f>
        <v>35</v>
      </c>
      <c r="T40" s="41"/>
      <c r="U40" s="41"/>
      <c r="X40" s="27" t="n">
        <f aca="false">V40+W40</f>
        <v>0</v>
      </c>
      <c r="Y40" s="110"/>
      <c r="Z40" s="110"/>
      <c r="AA40" s="110"/>
      <c r="AB40" s="111"/>
      <c r="AC40" s="111"/>
      <c r="AD40" s="111"/>
      <c r="AE40" s="111"/>
      <c r="AF40" s="111"/>
      <c r="AG40" s="112"/>
      <c r="AH40" s="112"/>
      <c r="AI40" s="112"/>
      <c r="AJ40" s="112"/>
      <c r="AK40" s="112"/>
      <c r="AL40" s="112"/>
      <c r="AM40" s="146"/>
      <c r="AN40" s="146"/>
      <c r="AO40" s="146"/>
      <c r="AP40" s="146"/>
      <c r="AQ40" s="146"/>
      <c r="AR40" s="147"/>
      <c r="AS40" s="147"/>
      <c r="AT40" s="147"/>
      <c r="AU40" s="147"/>
      <c r="AV40" s="147"/>
      <c r="AW40" s="147"/>
    </row>
    <row collapsed="false" customFormat="false" customHeight="false" hidden="false" ht="12.9" outlineLevel="0" r="41">
      <c r="A41" s="122"/>
      <c r="B41" s="123"/>
      <c r="C41" s="124"/>
      <c r="D41" s="125"/>
      <c r="E41" s="125"/>
      <c r="F41" s="125"/>
      <c r="G41" s="121"/>
      <c r="H41" s="121"/>
      <c r="I41" s="121"/>
      <c r="J41" s="41"/>
      <c r="K41" s="41"/>
      <c r="N41" s="21" t="n">
        <f aca="false">L41+M41</f>
        <v>0</v>
      </c>
      <c r="O41" s="41" t="s">
        <v>410</v>
      </c>
      <c r="P41" s="41"/>
      <c r="S41" s="21" t="n">
        <f aca="false">S9</f>
        <v>35</v>
      </c>
      <c r="T41" s="41"/>
      <c r="U41" s="41"/>
      <c r="X41" s="27" t="n">
        <f aca="false">V41+W41</f>
        <v>0</v>
      </c>
      <c r="Y41" s="110"/>
      <c r="Z41" s="110"/>
      <c r="AA41" s="110"/>
      <c r="AB41" s="111"/>
      <c r="AC41" s="111"/>
      <c r="AD41" s="111"/>
      <c r="AE41" s="111"/>
      <c r="AF41" s="111"/>
      <c r="AG41" s="112"/>
      <c r="AH41" s="112"/>
      <c r="AI41" s="112"/>
      <c r="AJ41" s="112"/>
      <c r="AK41" s="112"/>
      <c r="AL41" s="112"/>
      <c r="AM41" s="148" t="s">
        <v>116</v>
      </c>
      <c r="AN41" s="148"/>
      <c r="AO41" s="148"/>
      <c r="AP41" s="148"/>
      <c r="AQ41" s="149" t="n">
        <v>13400</v>
      </c>
      <c r="AR41" s="150" t="s">
        <v>117</v>
      </c>
      <c r="AS41" s="150"/>
      <c r="AT41" s="150"/>
      <c r="AU41" s="150" t="s">
        <v>118</v>
      </c>
      <c r="AV41" s="150"/>
      <c r="AW41" s="150"/>
    </row>
    <row collapsed="false" customFormat="false" customHeight="false" hidden="false" ht="12.8" outlineLevel="0" r="42">
      <c r="A42" s="120" t="s">
        <v>119</v>
      </c>
      <c r="B42" s="120"/>
      <c r="C42" s="120"/>
      <c r="D42" s="120" t="s">
        <v>120</v>
      </c>
      <c r="E42" s="120"/>
      <c r="F42" s="120"/>
      <c r="G42" s="121"/>
      <c r="H42" s="121"/>
      <c r="I42" s="121"/>
      <c r="J42" s="41"/>
      <c r="K42" s="41"/>
      <c r="N42" s="21" t="n">
        <f aca="false">L42+M42</f>
        <v>0</v>
      </c>
      <c r="O42" s="41" t="s">
        <v>411</v>
      </c>
      <c r="P42" s="41"/>
      <c r="S42" s="21" t="n">
        <f aca="false">S9</f>
        <v>35</v>
      </c>
      <c r="T42" s="41"/>
      <c r="U42" s="41"/>
      <c r="X42" s="27" t="n">
        <f aca="false">V42+W42</f>
        <v>0</v>
      </c>
      <c r="Y42" s="110"/>
      <c r="Z42" s="110"/>
      <c r="AA42" s="110"/>
      <c r="AB42" s="111"/>
      <c r="AC42" s="111"/>
      <c r="AD42" s="111"/>
      <c r="AE42" s="111"/>
      <c r="AF42" s="111"/>
      <c r="AG42" s="112"/>
      <c r="AH42" s="112"/>
      <c r="AI42" s="112"/>
      <c r="AJ42" s="112"/>
      <c r="AK42" s="112"/>
      <c r="AL42" s="112"/>
      <c r="AM42" s="151" t="s">
        <v>121</v>
      </c>
      <c r="AN42" s="151"/>
      <c r="AO42" s="151"/>
      <c r="AP42" s="151"/>
      <c r="AQ42" s="152"/>
      <c r="AR42" s="153" t="s">
        <v>122</v>
      </c>
      <c r="AS42" s="153"/>
      <c r="AT42" s="154"/>
      <c r="AU42" s="153" t="s">
        <v>122</v>
      </c>
      <c r="AV42" s="153"/>
      <c r="AW42" s="155"/>
    </row>
    <row collapsed="false" customFormat="false" customHeight="false" hidden="false" ht="12.9" outlineLevel="0" r="43">
      <c r="A43" s="125"/>
      <c r="B43" s="125"/>
      <c r="C43" s="125"/>
      <c r="D43" s="125"/>
      <c r="E43" s="125"/>
      <c r="F43" s="125"/>
      <c r="G43" s="121"/>
      <c r="H43" s="121"/>
      <c r="I43" s="121"/>
      <c r="J43" s="41"/>
      <c r="K43" s="41"/>
      <c r="N43" s="21" t="n">
        <f aca="false">L43+M43</f>
        <v>0</v>
      </c>
      <c r="O43" s="41" t="s">
        <v>412</v>
      </c>
      <c r="P43" s="41"/>
      <c r="S43" s="21" t="n">
        <f aca="false">S14</f>
        <v>27</v>
      </c>
      <c r="T43" s="41"/>
      <c r="U43" s="41"/>
      <c r="X43" s="27" t="n">
        <f aca="false">V43+W43</f>
        <v>0</v>
      </c>
      <c r="Y43" s="110"/>
      <c r="Z43" s="110"/>
      <c r="AA43" s="110"/>
      <c r="AB43" s="111"/>
      <c r="AC43" s="111"/>
      <c r="AD43" s="111"/>
      <c r="AE43" s="111"/>
      <c r="AF43" s="111"/>
      <c r="AG43" s="112"/>
      <c r="AH43" s="112"/>
      <c r="AI43" s="112"/>
      <c r="AJ43" s="112"/>
      <c r="AK43" s="112"/>
      <c r="AL43" s="112"/>
      <c r="AM43" s="151" t="s">
        <v>123</v>
      </c>
      <c r="AN43" s="151"/>
      <c r="AO43" s="151"/>
      <c r="AP43" s="151"/>
      <c r="AQ43" s="152" t="n">
        <v>460</v>
      </c>
      <c r="AR43" s="153" t="s">
        <v>124</v>
      </c>
      <c r="AS43" s="153"/>
      <c r="AT43" s="154"/>
      <c r="AU43" s="153" t="s">
        <v>124</v>
      </c>
      <c r="AV43" s="153"/>
      <c r="AW43" s="155"/>
    </row>
    <row collapsed="false" customFormat="false" customHeight="false" hidden="false" ht="12.8" outlineLevel="0" r="44">
      <c r="A44" s="121"/>
      <c r="B44" s="121"/>
      <c r="C44" s="121"/>
      <c r="D44" s="121"/>
      <c r="E44" s="121"/>
      <c r="F44" s="121"/>
      <c r="G44" s="121"/>
      <c r="H44" s="121"/>
      <c r="I44" s="121"/>
      <c r="J44" s="41"/>
      <c r="K44" s="41"/>
      <c r="N44" s="21" t="n">
        <f aca="false">L44+M44</f>
        <v>0</v>
      </c>
      <c r="O44" s="41" t="s">
        <v>413</v>
      </c>
      <c r="P44" s="41"/>
      <c r="S44" s="21" t="n">
        <f aca="false">S14</f>
        <v>27</v>
      </c>
      <c r="T44" s="41"/>
      <c r="U44" s="41"/>
      <c r="X44" s="27" t="n">
        <f aca="false">V44+W44</f>
        <v>0</v>
      </c>
      <c r="Y44" s="110"/>
      <c r="Z44" s="110"/>
      <c r="AA44" s="110"/>
      <c r="AB44" s="111"/>
      <c r="AC44" s="111"/>
      <c r="AD44" s="111"/>
      <c r="AE44" s="111"/>
      <c r="AF44" s="111"/>
      <c r="AG44" s="112"/>
      <c r="AH44" s="112"/>
      <c r="AI44" s="112"/>
      <c r="AJ44" s="112"/>
      <c r="AK44" s="112"/>
      <c r="AL44" s="112"/>
      <c r="AM44" s="151" t="s">
        <v>125</v>
      </c>
      <c r="AN44" s="151"/>
      <c r="AO44" s="151"/>
      <c r="AP44" s="151"/>
      <c r="AQ44" s="152"/>
      <c r="AR44" s="137"/>
      <c r="AS44" s="137"/>
      <c r="AT44" s="154"/>
      <c r="AU44" s="154"/>
      <c r="AV44" s="154"/>
      <c r="AW44" s="155"/>
    </row>
    <row collapsed="false" customFormat="true" customHeight="false" hidden="false" ht="12.9" outlineLevel="0" r="45" s="119">
      <c r="A45" s="125"/>
      <c r="B45" s="125"/>
      <c r="C45" s="125"/>
      <c r="D45" s="125"/>
      <c r="E45" s="125"/>
      <c r="F45" s="125"/>
      <c r="G45" s="121"/>
      <c r="H45" s="121"/>
      <c r="I45" s="121"/>
      <c r="J45" s="41"/>
      <c r="K45" s="41"/>
      <c r="L45" s="0"/>
      <c r="M45" s="0"/>
      <c r="N45" s="21" t="n">
        <f aca="false">L45+M45</f>
        <v>0</v>
      </c>
      <c r="O45" s="46"/>
      <c r="P45" s="46"/>
      <c r="Q45" s="0"/>
      <c r="R45" s="0"/>
      <c r="S45" s="21" t="n">
        <f aca="false">Q45+R45</f>
        <v>0</v>
      </c>
      <c r="T45" s="41"/>
      <c r="U45" s="41"/>
      <c r="V45" s="0"/>
      <c r="W45" s="0"/>
      <c r="X45" s="27" t="n">
        <f aca="false">V45+W45</f>
        <v>0</v>
      </c>
      <c r="Y45" s="110"/>
      <c r="Z45" s="110"/>
      <c r="AA45" s="110"/>
      <c r="AB45" s="111"/>
      <c r="AC45" s="111"/>
      <c r="AD45" s="111"/>
      <c r="AE45" s="111"/>
      <c r="AF45" s="111"/>
      <c r="AG45" s="112"/>
      <c r="AH45" s="112"/>
      <c r="AI45" s="112"/>
      <c r="AJ45" s="112"/>
      <c r="AK45" s="112"/>
      <c r="AL45" s="112"/>
      <c r="AM45" s="151"/>
      <c r="AN45" s="151"/>
      <c r="AO45" s="151"/>
      <c r="AP45" s="151"/>
      <c r="AQ45" s="152"/>
      <c r="AR45" s="137"/>
      <c r="AS45" s="137"/>
      <c r="AT45" s="154"/>
      <c r="AU45" s="154"/>
      <c r="AV45" s="154"/>
      <c r="AW45" s="155"/>
    </row>
    <row collapsed="false" customFormat="false" customHeight="false" hidden="false" ht="12.8" outlineLevel="0" r="46">
      <c r="A46" s="121"/>
      <c r="B46" s="121"/>
      <c r="C46" s="121"/>
      <c r="D46" s="121"/>
      <c r="E46" s="121"/>
      <c r="F46" s="121"/>
      <c r="G46" s="121"/>
      <c r="H46" s="121"/>
      <c r="I46" s="121"/>
      <c r="J46" s="41"/>
      <c r="K46" s="41"/>
      <c r="N46" s="21" t="n">
        <f aca="false">L46+M46</f>
        <v>0</v>
      </c>
      <c r="O46" s="41"/>
      <c r="P46" s="41"/>
      <c r="S46" s="21" t="n">
        <f aca="false">Q46+R46</f>
        <v>0</v>
      </c>
      <c r="T46" s="41"/>
      <c r="U46" s="41"/>
      <c r="X46" s="27" t="n">
        <f aca="false">V46+W46</f>
        <v>0</v>
      </c>
      <c r="Y46" s="110"/>
      <c r="Z46" s="110"/>
      <c r="AA46" s="110"/>
      <c r="AB46" s="111"/>
      <c r="AC46" s="111"/>
      <c r="AD46" s="111"/>
      <c r="AE46" s="111"/>
      <c r="AF46" s="111"/>
      <c r="AG46" s="112"/>
      <c r="AH46" s="112"/>
      <c r="AI46" s="112"/>
      <c r="AJ46" s="112"/>
      <c r="AK46" s="112"/>
      <c r="AL46" s="112"/>
      <c r="AM46" s="151"/>
      <c r="AN46" s="151"/>
      <c r="AO46" s="151"/>
      <c r="AP46" s="151"/>
      <c r="AQ46" s="152"/>
      <c r="AR46" s="156"/>
      <c r="AS46" s="156"/>
      <c r="AT46" s="157"/>
      <c r="AU46" s="158"/>
      <c r="AV46" s="157"/>
      <c r="AW46" s="159"/>
    </row>
    <row collapsed="false" customFormat="true" customHeight="false" hidden="false" ht="12.9" outlineLevel="0" r="47" s="176">
      <c r="A47" s="160"/>
      <c r="B47" s="160"/>
      <c r="C47" s="160"/>
      <c r="D47" s="161"/>
      <c r="E47" s="161"/>
      <c r="F47" s="161"/>
      <c r="G47" s="162"/>
      <c r="H47" s="162"/>
      <c r="I47" s="162"/>
      <c r="J47" s="163"/>
      <c r="K47" s="163"/>
      <c r="L47" s="164"/>
      <c r="M47" s="164"/>
      <c r="N47" s="165" t="n">
        <f aca="false">L47+M47</f>
        <v>0</v>
      </c>
      <c r="O47" s="163"/>
      <c r="P47" s="163"/>
      <c r="Q47" s="164"/>
      <c r="R47" s="164"/>
      <c r="S47" s="165" t="n">
        <f aca="false">Q47+R47</f>
        <v>0</v>
      </c>
      <c r="T47" s="163"/>
      <c r="U47" s="163"/>
      <c r="V47" s="164"/>
      <c r="W47" s="164"/>
      <c r="X47" s="166" t="n">
        <f aca="false">V47+W47</f>
        <v>0</v>
      </c>
      <c r="Y47" s="167"/>
      <c r="Z47" s="167"/>
      <c r="AA47" s="167"/>
      <c r="AB47" s="168"/>
      <c r="AC47" s="168"/>
      <c r="AD47" s="168"/>
      <c r="AE47" s="168"/>
      <c r="AF47" s="168"/>
      <c r="AG47" s="169"/>
      <c r="AH47" s="169"/>
      <c r="AI47" s="169"/>
      <c r="AJ47" s="169"/>
      <c r="AK47" s="169"/>
      <c r="AL47" s="169"/>
      <c r="AM47" s="170"/>
      <c r="AN47" s="170"/>
      <c r="AO47" s="170"/>
      <c r="AP47" s="170"/>
      <c r="AQ47" s="171"/>
      <c r="AR47" s="172"/>
      <c r="AS47" s="172"/>
      <c r="AT47" s="173"/>
      <c r="AU47" s="174"/>
      <c r="AV47" s="173"/>
      <c r="AW47" s="175"/>
    </row>
    <row collapsed="false" customFormat="false" customHeight="false" hidden="false" ht="15.2" outlineLevel="0" r="54">
      <c r="B54" s="1"/>
    </row>
    <row collapsed="false" customFormat="false" customHeight="false" hidden="false" ht="15.2" outlineLevel="0" r="55">
      <c r="A55" s="177" t="s">
        <v>126</v>
      </c>
      <c r="B55" s="178" t="s">
        <v>127</v>
      </c>
      <c r="C55" s="91"/>
      <c r="E55" s="179" t="s">
        <v>128</v>
      </c>
      <c r="F55" s="179" t="s">
        <v>129</v>
      </c>
      <c r="AM55" s="180" t="s">
        <v>130</v>
      </c>
      <c r="AN55" s="180"/>
      <c r="AO55" s="180"/>
      <c r="AP55" s="180"/>
      <c r="AQ55" s="181" t="s">
        <v>131</v>
      </c>
      <c r="AR55" s="182" t="s">
        <v>132</v>
      </c>
      <c r="AS55" s="182"/>
      <c r="AT55" s="183" t="s">
        <v>133</v>
      </c>
      <c r="AU55" s="183"/>
      <c r="AV55" s="183"/>
      <c r="AW55" s="184" t="s">
        <v>134</v>
      </c>
    </row>
    <row collapsed="false" customFormat="false" customHeight="false" hidden="false" ht="15.2" outlineLevel="0" r="56">
      <c r="A56" s="185" t="n">
        <v>0</v>
      </c>
      <c r="B56" s="186" t="n">
        <v>0</v>
      </c>
      <c r="E56" s="187" t="n">
        <v>0</v>
      </c>
      <c r="F56" s="179" t="n">
        <v>0</v>
      </c>
      <c r="AM56" s="188" t="s">
        <v>135</v>
      </c>
      <c r="AN56" s="188"/>
      <c r="AO56" s="188"/>
      <c r="AP56" s="188"/>
      <c r="AQ56" s="189" t="s">
        <v>136</v>
      </c>
      <c r="AR56" s="137" t="s">
        <v>137</v>
      </c>
      <c r="AS56" s="137"/>
      <c r="AT56" s="154" t="s">
        <v>138</v>
      </c>
      <c r="AU56" s="154"/>
      <c r="AV56" s="154"/>
      <c r="AW56" s="155" t="s">
        <v>139</v>
      </c>
    </row>
    <row collapsed="false" customFormat="false" customHeight="false" hidden="false" ht="15.2" outlineLevel="0" r="57">
      <c r="A57" s="190" t="n">
        <v>71</v>
      </c>
      <c r="B57" s="186" t="n">
        <v>1</v>
      </c>
      <c r="E57" s="187" t="n">
        <v>41</v>
      </c>
      <c r="F57" s="179" t="n">
        <v>1</v>
      </c>
      <c r="AM57" s="188" t="s">
        <v>140</v>
      </c>
      <c r="AN57" s="188"/>
      <c r="AO57" s="188"/>
      <c r="AP57" s="188"/>
      <c r="AQ57" s="189" t="s">
        <v>141</v>
      </c>
      <c r="AR57" s="137"/>
      <c r="AS57" s="137"/>
      <c r="AT57" s="154" t="s">
        <v>142</v>
      </c>
      <c r="AU57" s="154"/>
      <c r="AV57" s="154"/>
      <c r="AW57" s="155" t="s">
        <v>143</v>
      </c>
    </row>
    <row collapsed="false" customFormat="false" customHeight="false" hidden="false" ht="15.2" outlineLevel="0" r="58">
      <c r="A58" s="190" t="n">
        <v>76</v>
      </c>
      <c r="B58" s="186" t="n">
        <v>2</v>
      </c>
      <c r="E58" s="187" t="n">
        <v>46</v>
      </c>
      <c r="F58" s="179" t="n">
        <v>2</v>
      </c>
      <c r="AM58" s="188" t="s">
        <v>144</v>
      </c>
      <c r="AN58" s="188"/>
      <c r="AO58" s="188"/>
      <c r="AP58" s="188"/>
      <c r="AQ58" s="189" t="s">
        <v>145</v>
      </c>
      <c r="AR58" s="137" t="s">
        <v>146</v>
      </c>
      <c r="AS58" s="137"/>
      <c r="AT58" s="154" t="s">
        <v>138</v>
      </c>
      <c r="AU58" s="154"/>
      <c r="AV58" s="154"/>
      <c r="AW58" s="155" t="s">
        <v>147</v>
      </c>
    </row>
    <row collapsed="false" customFormat="false" customHeight="false" hidden="false" ht="15.2" outlineLevel="0" r="59">
      <c r="A59" s="190" t="n">
        <v>81</v>
      </c>
      <c r="B59" s="186" t="n">
        <v>3</v>
      </c>
      <c r="E59" s="187" t="n">
        <v>51</v>
      </c>
      <c r="F59" s="179" t="n">
        <v>3</v>
      </c>
      <c r="AM59" s="188" t="s">
        <v>148</v>
      </c>
      <c r="AN59" s="188"/>
      <c r="AO59" s="188"/>
      <c r="AP59" s="188"/>
      <c r="AQ59" s="189" t="s">
        <v>149</v>
      </c>
      <c r="AR59" s="137"/>
      <c r="AS59" s="137"/>
      <c r="AT59" s="154" t="s">
        <v>142</v>
      </c>
      <c r="AU59" s="154"/>
      <c r="AV59" s="154"/>
      <c r="AW59" s="155" t="s">
        <v>139</v>
      </c>
    </row>
    <row collapsed="false" customFormat="false" customHeight="false" hidden="false" ht="15.2" outlineLevel="0" r="60">
      <c r="A60" s="190" t="n">
        <v>86</v>
      </c>
      <c r="B60" s="186" t="n">
        <v>4</v>
      </c>
      <c r="E60" s="187" t="n">
        <v>56</v>
      </c>
      <c r="F60" s="179" t="n">
        <v>4</v>
      </c>
      <c r="AM60" s="188" t="s">
        <v>150</v>
      </c>
      <c r="AN60" s="188"/>
      <c r="AO60" s="188"/>
      <c r="AP60" s="188"/>
      <c r="AQ60" s="189" t="s">
        <v>151</v>
      </c>
    </row>
    <row collapsed="false" customFormat="false" customHeight="false" hidden="false" ht="15.2" outlineLevel="0" r="61">
      <c r="A61" s="190" t="n">
        <v>91</v>
      </c>
      <c r="B61" s="186" t="n">
        <v>5</v>
      </c>
      <c r="E61" s="187" t="n">
        <v>61</v>
      </c>
      <c r="F61" s="179" t="n">
        <v>5</v>
      </c>
      <c r="AM61" s="191" t="s">
        <v>142</v>
      </c>
      <c r="AN61" s="191"/>
      <c r="AO61" s="191"/>
      <c r="AP61" s="191"/>
      <c r="AQ61" s="192" t="s">
        <v>152</v>
      </c>
    </row>
    <row collapsed="false" customFormat="false" customHeight="false" hidden="false" ht="15.2" outlineLevel="0" r="62">
      <c r="A62" s="190" t="n">
        <v>96</v>
      </c>
      <c r="B62" s="186" t="n">
        <v>6</v>
      </c>
      <c r="E62" s="187" t="n">
        <v>66</v>
      </c>
      <c r="F62" s="179" t="n">
        <v>6</v>
      </c>
    </row>
    <row collapsed="false" customFormat="false" customHeight="false" hidden="false" ht="15.2" outlineLevel="0" r="63">
      <c r="A63" s="190" t="n">
        <v>101</v>
      </c>
      <c r="B63" s="186" t="n">
        <v>8</v>
      </c>
      <c r="E63" s="187" t="n">
        <v>71</v>
      </c>
      <c r="F63" s="179" t="n">
        <v>8</v>
      </c>
    </row>
    <row collapsed="false" customFormat="false" customHeight="false" hidden="false" ht="15.2" outlineLevel="0" r="64">
      <c r="A64" s="190" t="n">
        <v>111</v>
      </c>
      <c r="B64" s="186" t="n">
        <v>10</v>
      </c>
      <c r="E64" s="187" t="n">
        <v>76</v>
      </c>
      <c r="F64" s="179" t="n">
        <v>10</v>
      </c>
    </row>
    <row collapsed="false" customFormat="false" customHeight="false" hidden="false" ht="15.2" outlineLevel="0" r="65">
      <c r="A65" s="190" t="n">
        <v>121</v>
      </c>
      <c r="B65" s="186" t="n">
        <v>12</v>
      </c>
      <c r="E65" s="187" t="n">
        <v>81</v>
      </c>
      <c r="F65" s="178" t="n">
        <v>12</v>
      </c>
    </row>
    <row collapsed="false" customFormat="false" customHeight="false" hidden="false" ht="15.2" outlineLevel="0" r="66">
      <c r="A66" s="190" t="n">
        <v>131</v>
      </c>
      <c r="B66" s="186" t="n">
        <v>15</v>
      </c>
      <c r="E66" s="187" t="n">
        <v>86</v>
      </c>
      <c r="F66" s="179" t="n">
        <v>14</v>
      </c>
    </row>
    <row collapsed="false" customFormat="false" customHeight="false" hidden="false" ht="15.2" outlineLevel="0" r="67">
      <c r="A67" s="190" t="n">
        <v>151</v>
      </c>
      <c r="B67" s="186" t="n">
        <v>20</v>
      </c>
      <c r="E67" s="187" t="n">
        <v>91</v>
      </c>
      <c r="F67" s="179" t="n">
        <v>16</v>
      </c>
    </row>
    <row collapsed="false" customFormat="false" customHeight="false" hidden="false" ht="15.2" outlineLevel="0" r="68">
      <c r="A68" s="190" t="n">
        <v>176</v>
      </c>
      <c r="B68" s="186" t="n">
        <v>25</v>
      </c>
      <c r="E68" s="187" t="n">
        <v>96</v>
      </c>
      <c r="F68" s="179" t="n">
        <v>18</v>
      </c>
    </row>
    <row collapsed="false" customFormat="false" customHeight="false" hidden="false" ht="12.8" outlineLevel="0" r="71">
      <c r="A71" s="176" t="s">
        <v>153</v>
      </c>
      <c r="B71" s="176"/>
    </row>
    <row collapsed="false" customFormat="false" customHeight="false" hidden="false" ht="12.8" outlineLevel="0" r="72">
      <c r="A72" s="176" t="s">
        <v>154</v>
      </c>
      <c r="B72" s="176" t="n">
        <f aca="false">FLOOR((C11+C15)*0.5,1)</f>
        <v>18</v>
      </c>
    </row>
    <row collapsed="false" customFormat="false" customHeight="false" hidden="false" ht="12.8" outlineLevel="0" r="73">
      <c r="A73" s="176" t="s">
        <v>155</v>
      </c>
      <c r="B73" s="176" t="n">
        <f aca="false">FLOOR((C12+C16)*0.5,1)</f>
        <v>14</v>
      </c>
    </row>
    <row collapsed="false" customFormat="false" customHeight="false" hidden="false" ht="12.8" outlineLevel="0" r="74">
      <c r="A74" s="176" t="s">
        <v>156</v>
      </c>
      <c r="B74" s="176" t="n">
        <f aca="false">FLOOR((C13+C17)*0.5,1)</f>
        <v>14</v>
      </c>
    </row>
    <row collapsed="false" customFormat="false" customHeight="false" hidden="false" ht="12.8" outlineLevel="0" r="75">
      <c r="A75" s="176" t="s">
        <v>157</v>
      </c>
      <c r="B75" s="176" t="n">
        <f aca="false">FLOOR((F11+F15)*0.5,1)</f>
        <v>19</v>
      </c>
    </row>
    <row collapsed="false" customFormat="false" customHeight="false" hidden="false" ht="12.8" outlineLevel="0" r="76">
      <c r="A76" s="176" t="s">
        <v>158</v>
      </c>
      <c r="B76" s="176" t="n">
        <f aca="false">FLOOR((F12+F16)*0.5,1)</f>
        <v>16</v>
      </c>
    </row>
    <row collapsed="false" customFormat="false" customHeight="false" hidden="false" ht="12.8" outlineLevel="0" r="77">
      <c r="A77" s="176" t="s">
        <v>159</v>
      </c>
      <c r="B77" s="176" t="n">
        <f aca="false">FLOOR((F13+F17)*0.5,1)</f>
        <v>16</v>
      </c>
    </row>
    <row collapsed="false" customFormat="false" customHeight="false" hidden="false" ht="12.8" outlineLevel="0" r="78">
      <c r="A78" s="176" t="s">
        <v>160</v>
      </c>
      <c r="B78" s="176" t="n">
        <f aca="false">FLOOR((I11+I15)*0.5,1)</f>
        <v>16</v>
      </c>
    </row>
    <row collapsed="false" customFormat="false" customHeight="false" hidden="false" ht="12.8" outlineLevel="0" r="79">
      <c r="A79" s="176" t="s">
        <v>161</v>
      </c>
      <c r="B79" s="176" t="n">
        <f aca="false">FLOOR((I12+I16)*0.5,1)</f>
        <v>12</v>
      </c>
    </row>
    <row collapsed="false" customFormat="false" customHeight="false" hidden="false" ht="12.8" outlineLevel="0" r="80">
      <c r="A80" s="176" t="s">
        <v>162</v>
      </c>
      <c r="B80" s="176" t="n">
        <f aca="false">FLOOR((I13+I17)*0.5,1)</f>
        <v>11</v>
      </c>
    </row>
    <row collapsed="false" customFormat="false" customHeight="false" hidden="false" ht="12.8" outlineLevel="0" r="81">
      <c r="A81" s="176" t="s">
        <v>163</v>
      </c>
      <c r="B81" s="176" t="n">
        <f aca="false">FLOOR((I11+I16)*0.5,1)</f>
        <v>13</v>
      </c>
    </row>
    <row collapsed="false" customFormat="false" customHeight="false" hidden="false" ht="12.8" outlineLevel="0" r="82">
      <c r="A82" s="202" t="s">
        <v>164</v>
      </c>
      <c r="B82" s="176" t="n">
        <v>0</v>
      </c>
    </row>
  </sheetData>
  <mergeCells count="519">
    <mergeCell ref="A1:I1"/>
    <mergeCell ref="J1:X1"/>
    <mergeCell ref="Y1:AL1"/>
    <mergeCell ref="AM1:AW1"/>
    <mergeCell ref="A2:I2"/>
    <mergeCell ref="Y2:Z2"/>
    <mergeCell ref="AH2:AI2"/>
    <mergeCell ref="AK2:AL2"/>
    <mergeCell ref="AM2:AP2"/>
    <mergeCell ref="AR2:AS2"/>
    <mergeCell ref="AT2:AU2"/>
    <mergeCell ref="A3:I3"/>
    <mergeCell ref="J3:K3"/>
    <mergeCell ref="O3:P3"/>
    <mergeCell ref="T3:U3"/>
    <mergeCell ref="Y3:Z3"/>
    <mergeCell ref="AH3:AI3"/>
    <mergeCell ref="AK3:AL3"/>
    <mergeCell ref="AM3:AP3"/>
    <mergeCell ref="AR3:AS3"/>
    <mergeCell ref="AT3:AU3"/>
    <mergeCell ref="A4:C4"/>
    <mergeCell ref="E4:G4"/>
    <mergeCell ref="H4:I4"/>
    <mergeCell ref="J4:K4"/>
    <mergeCell ref="O4:P4"/>
    <mergeCell ref="T4:U4"/>
    <mergeCell ref="Y4:Z4"/>
    <mergeCell ref="AH4:AI4"/>
    <mergeCell ref="AK4:AL4"/>
    <mergeCell ref="AM4:AP4"/>
    <mergeCell ref="AR4:AS4"/>
    <mergeCell ref="AT4:AU4"/>
    <mergeCell ref="A5:C5"/>
    <mergeCell ref="E5:G5"/>
    <mergeCell ref="H5:I5"/>
    <mergeCell ref="J5:K5"/>
    <mergeCell ref="O5:P5"/>
    <mergeCell ref="T5:U5"/>
    <mergeCell ref="Y5:Z5"/>
    <mergeCell ref="AH5:AI5"/>
    <mergeCell ref="AK5:AL5"/>
    <mergeCell ref="AM5:AP5"/>
    <mergeCell ref="AR5:AS5"/>
    <mergeCell ref="AT5:AU5"/>
    <mergeCell ref="A6:C6"/>
    <mergeCell ref="E6:F6"/>
    <mergeCell ref="J6:K6"/>
    <mergeCell ref="O6:P6"/>
    <mergeCell ref="T6:U6"/>
    <mergeCell ref="Y6:Z6"/>
    <mergeCell ref="AH6:AI6"/>
    <mergeCell ref="AK6:AL6"/>
    <mergeCell ref="AM6:AP6"/>
    <mergeCell ref="AR6:AS6"/>
    <mergeCell ref="AT6:AU6"/>
    <mergeCell ref="A7:I7"/>
    <mergeCell ref="J7:K7"/>
    <mergeCell ref="O7:P7"/>
    <mergeCell ref="T7:U7"/>
    <mergeCell ref="Y7:Z7"/>
    <mergeCell ref="AH7:AI7"/>
    <mergeCell ref="AK7:AL7"/>
    <mergeCell ref="AM7:AP7"/>
    <mergeCell ref="AR7:AS7"/>
    <mergeCell ref="AT7:AU7"/>
    <mergeCell ref="D8:E8"/>
    <mergeCell ref="G8:H8"/>
    <mergeCell ref="J8:K8"/>
    <mergeCell ref="O8:P8"/>
    <mergeCell ref="T8:U8"/>
    <mergeCell ref="Y8:Z8"/>
    <mergeCell ref="AH8:AI8"/>
    <mergeCell ref="AK8:AL8"/>
    <mergeCell ref="AM8:AP8"/>
    <mergeCell ref="AR8:AS8"/>
    <mergeCell ref="AT8:AU8"/>
    <mergeCell ref="J9:K9"/>
    <mergeCell ref="O9:P9"/>
    <mergeCell ref="T9:U9"/>
    <mergeCell ref="Y9:Z9"/>
    <mergeCell ref="AH9:AI9"/>
    <mergeCell ref="AK9:AL9"/>
    <mergeCell ref="AM9:AP9"/>
    <mergeCell ref="AR9:AS9"/>
    <mergeCell ref="AT9:AU9"/>
    <mergeCell ref="A10:B10"/>
    <mergeCell ref="D10:E10"/>
    <mergeCell ref="G10:H10"/>
    <mergeCell ref="J10:K10"/>
    <mergeCell ref="O10:P10"/>
    <mergeCell ref="T10:U10"/>
    <mergeCell ref="Y10:Z10"/>
    <mergeCell ref="AH10:AI10"/>
    <mergeCell ref="AK10:AL10"/>
    <mergeCell ref="AM10:AP10"/>
    <mergeCell ref="AR10:AS10"/>
    <mergeCell ref="AT10:AU10"/>
    <mergeCell ref="A11:B11"/>
    <mergeCell ref="D11:E11"/>
    <mergeCell ref="G11:H11"/>
    <mergeCell ref="J11:K11"/>
    <mergeCell ref="O11:P11"/>
    <mergeCell ref="T11:U11"/>
    <mergeCell ref="Y11:Z11"/>
    <mergeCell ref="AH11:AI11"/>
    <mergeCell ref="AK11:AL11"/>
    <mergeCell ref="AM11:AP11"/>
    <mergeCell ref="AR11:AS11"/>
    <mergeCell ref="AT11:AU11"/>
    <mergeCell ref="A12:B12"/>
    <mergeCell ref="D12:E12"/>
    <mergeCell ref="G12:H12"/>
    <mergeCell ref="J12:K12"/>
    <mergeCell ref="O12:P12"/>
    <mergeCell ref="T12:U12"/>
    <mergeCell ref="Y12:Z12"/>
    <mergeCell ref="AB12:AC12"/>
    <mergeCell ref="AD12:AE12"/>
    <mergeCell ref="AH12:AI12"/>
    <mergeCell ref="AJ12:AK12"/>
    <mergeCell ref="AM12:AP12"/>
    <mergeCell ref="AR12:AS12"/>
    <mergeCell ref="AT12:AU12"/>
    <mergeCell ref="A13:B13"/>
    <mergeCell ref="D13:E13"/>
    <mergeCell ref="G13:H13"/>
    <mergeCell ref="J13:K13"/>
    <mergeCell ref="O13:P13"/>
    <mergeCell ref="T13:U13"/>
    <mergeCell ref="Y13:Z13"/>
    <mergeCell ref="AB13:AC13"/>
    <mergeCell ref="AD13:AE13"/>
    <mergeCell ref="AH13:AI13"/>
    <mergeCell ref="AJ13:AK13"/>
    <mergeCell ref="AM13:AP13"/>
    <mergeCell ref="AR13:AS13"/>
    <mergeCell ref="AT13:AU13"/>
    <mergeCell ref="A14:B14"/>
    <mergeCell ref="D14:E14"/>
    <mergeCell ref="G14:H14"/>
    <mergeCell ref="J14:K14"/>
    <mergeCell ref="O14:P14"/>
    <mergeCell ref="T14:U14"/>
    <mergeCell ref="Y14:Z14"/>
    <mergeCell ref="AB14:AC14"/>
    <mergeCell ref="AD14:AE14"/>
    <mergeCell ref="AH14:AI14"/>
    <mergeCell ref="AJ14:AK14"/>
    <mergeCell ref="AM14:AP14"/>
    <mergeCell ref="AR14:AS14"/>
    <mergeCell ref="AT14:AU14"/>
    <mergeCell ref="A15:B15"/>
    <mergeCell ref="D15:E15"/>
    <mergeCell ref="G15:H15"/>
    <mergeCell ref="J15:K15"/>
    <mergeCell ref="O15:P15"/>
    <mergeCell ref="T15:U15"/>
    <mergeCell ref="Y15:Z15"/>
    <mergeCell ref="AB15:AC15"/>
    <mergeCell ref="AD15:AE15"/>
    <mergeCell ref="AH15:AI15"/>
    <mergeCell ref="AJ15:AK15"/>
    <mergeCell ref="AM15:AP15"/>
    <mergeCell ref="AR15:AS15"/>
    <mergeCell ref="AT15:AU15"/>
    <mergeCell ref="A16:B16"/>
    <mergeCell ref="D16:E16"/>
    <mergeCell ref="G16:H16"/>
    <mergeCell ref="J16:K16"/>
    <mergeCell ref="O16:P16"/>
    <mergeCell ref="T16:U16"/>
    <mergeCell ref="Y16:Z16"/>
    <mergeCell ref="AB16:AC16"/>
    <mergeCell ref="AD16:AE16"/>
    <mergeCell ref="AH16:AI16"/>
    <mergeCell ref="AJ16:AK16"/>
    <mergeCell ref="AM16:AP16"/>
    <mergeCell ref="AR16:AS16"/>
    <mergeCell ref="AT16:AU16"/>
    <mergeCell ref="A17:B17"/>
    <mergeCell ref="D17:E17"/>
    <mergeCell ref="G17:H17"/>
    <mergeCell ref="J17:K17"/>
    <mergeCell ref="O17:P17"/>
    <mergeCell ref="T17:U17"/>
    <mergeCell ref="Y17:Z17"/>
    <mergeCell ref="AB17:AC17"/>
    <mergeCell ref="AD17:AE17"/>
    <mergeCell ref="AH17:AI17"/>
    <mergeCell ref="AJ17:AK17"/>
    <mergeCell ref="AM17:AP17"/>
    <mergeCell ref="AR17:AS17"/>
    <mergeCell ref="AT17:AU17"/>
    <mergeCell ref="A18:B18"/>
    <mergeCell ref="D18:E18"/>
    <mergeCell ref="G18:H18"/>
    <mergeCell ref="J18:K18"/>
    <mergeCell ref="O18:P18"/>
    <mergeCell ref="T18:U18"/>
    <mergeCell ref="Y18:AL18"/>
    <mergeCell ref="AM18:AP18"/>
    <mergeCell ref="AR18:AS18"/>
    <mergeCell ref="AT18:AU18"/>
    <mergeCell ref="A19:I19"/>
    <mergeCell ref="J19:K19"/>
    <mergeCell ref="O19:P19"/>
    <mergeCell ref="T19:U19"/>
    <mergeCell ref="Y19:AA19"/>
    <mergeCell ref="AB19:AF19"/>
    <mergeCell ref="AG19:AL19"/>
    <mergeCell ref="AM19:AP19"/>
    <mergeCell ref="AR19:AS19"/>
    <mergeCell ref="AT19:AU19"/>
    <mergeCell ref="A20:C20"/>
    <mergeCell ref="D20:F20"/>
    <mergeCell ref="G20:I20"/>
    <mergeCell ref="J20:K20"/>
    <mergeCell ref="O20:P20"/>
    <mergeCell ref="T20:U20"/>
    <mergeCell ref="Y20:AA20"/>
    <mergeCell ref="AB20:AF20"/>
    <mergeCell ref="AG20:AL20"/>
    <mergeCell ref="AM20:AP20"/>
    <mergeCell ref="AR20:AS20"/>
    <mergeCell ref="AT20:AU20"/>
    <mergeCell ref="D21:F21"/>
    <mergeCell ref="J21:K21"/>
    <mergeCell ref="O21:P21"/>
    <mergeCell ref="T21:U21"/>
    <mergeCell ref="Y21:AA21"/>
    <mergeCell ref="AB21:AF21"/>
    <mergeCell ref="AG21:AL21"/>
    <mergeCell ref="AM21:AP21"/>
    <mergeCell ref="AR21:AS21"/>
    <mergeCell ref="AT21:AU21"/>
    <mergeCell ref="A22:C22"/>
    <mergeCell ref="D22:F22"/>
    <mergeCell ref="G22:I22"/>
    <mergeCell ref="J22:K22"/>
    <mergeCell ref="O22:P22"/>
    <mergeCell ref="T22:U22"/>
    <mergeCell ref="Y22:AA22"/>
    <mergeCell ref="AB22:AF22"/>
    <mergeCell ref="AG22:AL22"/>
    <mergeCell ref="AM22:AP22"/>
    <mergeCell ref="AR22:AS22"/>
    <mergeCell ref="AT22:AU22"/>
    <mergeCell ref="D23:F23"/>
    <mergeCell ref="J23:K23"/>
    <mergeCell ref="O23:P23"/>
    <mergeCell ref="T23:U23"/>
    <mergeCell ref="Y23:AA23"/>
    <mergeCell ref="AB23:AF23"/>
    <mergeCell ref="AG23:AL23"/>
    <mergeCell ref="AM23:AP23"/>
    <mergeCell ref="AR23:AS23"/>
    <mergeCell ref="AT23:AU23"/>
    <mergeCell ref="A24:C24"/>
    <mergeCell ref="D24:F24"/>
    <mergeCell ref="G24:I24"/>
    <mergeCell ref="J24:K24"/>
    <mergeCell ref="O24:P24"/>
    <mergeCell ref="T24:U24"/>
    <mergeCell ref="Y24:AA24"/>
    <mergeCell ref="AB24:AF24"/>
    <mergeCell ref="AG24:AL24"/>
    <mergeCell ref="AM24:AP24"/>
    <mergeCell ref="AR24:AS24"/>
    <mergeCell ref="AT24:AU24"/>
    <mergeCell ref="D25:F25"/>
    <mergeCell ref="J25:K25"/>
    <mergeCell ref="O25:P25"/>
    <mergeCell ref="T25:U25"/>
    <mergeCell ref="Y25:AA25"/>
    <mergeCell ref="AB25:AF25"/>
    <mergeCell ref="AG25:AL25"/>
    <mergeCell ref="AM25:AP25"/>
    <mergeCell ref="AR25:AS25"/>
    <mergeCell ref="AT25:AU25"/>
    <mergeCell ref="A26:C26"/>
    <mergeCell ref="D26:F26"/>
    <mergeCell ref="G26:I26"/>
    <mergeCell ref="J26:K26"/>
    <mergeCell ref="O26:P26"/>
    <mergeCell ref="T26:U26"/>
    <mergeCell ref="Y26:AA26"/>
    <mergeCell ref="AB26:AF26"/>
    <mergeCell ref="AG26:AL26"/>
    <mergeCell ref="AM26:AP26"/>
    <mergeCell ref="AR26:AS26"/>
    <mergeCell ref="AT26:AU26"/>
    <mergeCell ref="D27:F27"/>
    <mergeCell ref="J27:K27"/>
    <mergeCell ref="O27:P27"/>
    <mergeCell ref="T27:U27"/>
    <mergeCell ref="Y27:AA27"/>
    <mergeCell ref="AB27:AF27"/>
    <mergeCell ref="AG27:AL27"/>
    <mergeCell ref="AM27:AP27"/>
    <mergeCell ref="AR27:AS27"/>
    <mergeCell ref="AT27:AU27"/>
    <mergeCell ref="A28:C28"/>
    <mergeCell ref="D28:F28"/>
    <mergeCell ref="G28:I28"/>
    <mergeCell ref="J28:K28"/>
    <mergeCell ref="O28:P28"/>
    <mergeCell ref="T28:U28"/>
    <mergeCell ref="Y28:AA28"/>
    <mergeCell ref="AB28:AF28"/>
    <mergeCell ref="AG28:AL28"/>
    <mergeCell ref="AM28:AP28"/>
    <mergeCell ref="AR28:AS28"/>
    <mergeCell ref="AT28:AU28"/>
    <mergeCell ref="D29:F29"/>
    <mergeCell ref="J29:K29"/>
    <mergeCell ref="O29:P29"/>
    <mergeCell ref="T29:U29"/>
    <mergeCell ref="Y29:AA29"/>
    <mergeCell ref="AB29:AF29"/>
    <mergeCell ref="AG29:AL29"/>
    <mergeCell ref="AM29:AP29"/>
    <mergeCell ref="AR29:AS29"/>
    <mergeCell ref="AT29:AU29"/>
    <mergeCell ref="A30:C30"/>
    <mergeCell ref="D30:F30"/>
    <mergeCell ref="G30:I30"/>
    <mergeCell ref="J30:K30"/>
    <mergeCell ref="O30:P30"/>
    <mergeCell ref="T30:U30"/>
    <mergeCell ref="Y30:AA30"/>
    <mergeCell ref="AB30:AF30"/>
    <mergeCell ref="AG30:AL30"/>
    <mergeCell ref="AM30:AP30"/>
    <mergeCell ref="AR30:AS30"/>
    <mergeCell ref="AT30:AU30"/>
    <mergeCell ref="D31:F31"/>
    <mergeCell ref="G31:I31"/>
    <mergeCell ref="J31:K31"/>
    <mergeCell ref="O31:P31"/>
    <mergeCell ref="T31:U31"/>
    <mergeCell ref="Y31:AA31"/>
    <mergeCell ref="AB31:AF31"/>
    <mergeCell ref="AG31:AL31"/>
    <mergeCell ref="AM31:AP31"/>
    <mergeCell ref="AR31:AS31"/>
    <mergeCell ref="AT31:AU31"/>
    <mergeCell ref="A32:C32"/>
    <mergeCell ref="D32:F32"/>
    <mergeCell ref="G32:I32"/>
    <mergeCell ref="J32:K32"/>
    <mergeCell ref="O32:P32"/>
    <mergeCell ref="T32:U32"/>
    <mergeCell ref="Y32:AA32"/>
    <mergeCell ref="AB32:AF32"/>
    <mergeCell ref="AG32:AL32"/>
    <mergeCell ref="AM32:AP32"/>
    <mergeCell ref="AR32:AS32"/>
    <mergeCell ref="AT32:AU32"/>
    <mergeCell ref="D33:F33"/>
    <mergeCell ref="G33:I33"/>
    <mergeCell ref="J33:K33"/>
    <mergeCell ref="O33:P33"/>
    <mergeCell ref="T33:U33"/>
    <mergeCell ref="Y33:AA33"/>
    <mergeCell ref="AB33:AF33"/>
    <mergeCell ref="AG33:AL33"/>
    <mergeCell ref="AM33:AP33"/>
    <mergeCell ref="AR33:AS33"/>
    <mergeCell ref="AT33:AU33"/>
    <mergeCell ref="A34:C34"/>
    <mergeCell ref="D34:F34"/>
    <mergeCell ref="G34:I34"/>
    <mergeCell ref="J34:K34"/>
    <mergeCell ref="O34:P34"/>
    <mergeCell ref="T34:U34"/>
    <mergeCell ref="Y34:AA34"/>
    <mergeCell ref="AB34:AF34"/>
    <mergeCell ref="AG34:AL34"/>
    <mergeCell ref="D35:F35"/>
    <mergeCell ref="G35:I35"/>
    <mergeCell ref="J35:K35"/>
    <mergeCell ref="O35:P35"/>
    <mergeCell ref="T35:U35"/>
    <mergeCell ref="Y35:AA35"/>
    <mergeCell ref="AB35:AF35"/>
    <mergeCell ref="AG35:AL35"/>
    <mergeCell ref="A36:C36"/>
    <mergeCell ref="D36:F36"/>
    <mergeCell ref="G36:I36"/>
    <mergeCell ref="J36:K36"/>
    <mergeCell ref="O36:P36"/>
    <mergeCell ref="T36:U36"/>
    <mergeCell ref="Y36:AA36"/>
    <mergeCell ref="AB36:AF36"/>
    <mergeCell ref="AG36:AL36"/>
    <mergeCell ref="D37:F37"/>
    <mergeCell ref="G37:I37"/>
    <mergeCell ref="J37:K37"/>
    <mergeCell ref="O37:P37"/>
    <mergeCell ref="T37:U37"/>
    <mergeCell ref="Y37:AA37"/>
    <mergeCell ref="AB37:AF37"/>
    <mergeCell ref="AG37:AL37"/>
    <mergeCell ref="A38:C38"/>
    <mergeCell ref="D38:F38"/>
    <mergeCell ref="G38:I38"/>
    <mergeCell ref="J38:K38"/>
    <mergeCell ref="O38:P38"/>
    <mergeCell ref="T38:U38"/>
    <mergeCell ref="Y38:AA38"/>
    <mergeCell ref="AB38:AF38"/>
    <mergeCell ref="AG38:AL38"/>
    <mergeCell ref="D39:F39"/>
    <mergeCell ref="G39:I39"/>
    <mergeCell ref="J39:K39"/>
    <mergeCell ref="O39:P39"/>
    <mergeCell ref="T39:U39"/>
    <mergeCell ref="Y39:AA39"/>
    <mergeCell ref="AB39:AF39"/>
    <mergeCell ref="AG39:AL39"/>
    <mergeCell ref="A40:C40"/>
    <mergeCell ref="D40:F40"/>
    <mergeCell ref="G40:I40"/>
    <mergeCell ref="J40:K40"/>
    <mergeCell ref="O40:P40"/>
    <mergeCell ref="T40:U40"/>
    <mergeCell ref="Y40:AA40"/>
    <mergeCell ref="AB40:AF40"/>
    <mergeCell ref="AG40:AL40"/>
    <mergeCell ref="AM40:AQ40"/>
    <mergeCell ref="AR40:AW40"/>
    <mergeCell ref="D41:F41"/>
    <mergeCell ref="G41:I41"/>
    <mergeCell ref="J41:K41"/>
    <mergeCell ref="O41:P41"/>
    <mergeCell ref="T41:U41"/>
    <mergeCell ref="Y41:AA41"/>
    <mergeCell ref="AB41:AF41"/>
    <mergeCell ref="AG41:AL41"/>
    <mergeCell ref="AM41:AP41"/>
    <mergeCell ref="AR41:AT41"/>
    <mergeCell ref="AU41:AW41"/>
    <mergeCell ref="A42:C42"/>
    <mergeCell ref="D42:F42"/>
    <mergeCell ref="G42:I42"/>
    <mergeCell ref="J42:K42"/>
    <mergeCell ref="O42:P42"/>
    <mergeCell ref="T42:U42"/>
    <mergeCell ref="Y42:AA42"/>
    <mergeCell ref="AB42:AF42"/>
    <mergeCell ref="AG42:AL42"/>
    <mergeCell ref="AM42:AP42"/>
    <mergeCell ref="AR42:AS42"/>
    <mergeCell ref="AU42:AV42"/>
    <mergeCell ref="A43:C43"/>
    <mergeCell ref="D43:F43"/>
    <mergeCell ref="G43:I43"/>
    <mergeCell ref="J43:K43"/>
    <mergeCell ref="O43:P43"/>
    <mergeCell ref="T43:U43"/>
    <mergeCell ref="Y43:AA43"/>
    <mergeCell ref="AB43:AF43"/>
    <mergeCell ref="AG43:AL43"/>
    <mergeCell ref="AM43:AP43"/>
    <mergeCell ref="AR43:AS43"/>
    <mergeCell ref="AU43:AV43"/>
    <mergeCell ref="A44:C44"/>
    <mergeCell ref="D44:F44"/>
    <mergeCell ref="G44:I44"/>
    <mergeCell ref="J44:K44"/>
    <mergeCell ref="O44:P44"/>
    <mergeCell ref="T44:U44"/>
    <mergeCell ref="Y44:AA44"/>
    <mergeCell ref="AB44:AF44"/>
    <mergeCell ref="AG44:AL44"/>
    <mergeCell ref="AM44:AP44"/>
    <mergeCell ref="A45:C45"/>
    <mergeCell ref="D45:F45"/>
    <mergeCell ref="G45:I45"/>
    <mergeCell ref="J45:K45"/>
    <mergeCell ref="O45:P45"/>
    <mergeCell ref="T45:U45"/>
    <mergeCell ref="Y45:AA45"/>
    <mergeCell ref="AB45:AF45"/>
    <mergeCell ref="AG45:AL45"/>
    <mergeCell ref="AM45:AP45"/>
    <mergeCell ref="A46:C46"/>
    <mergeCell ref="D46:F46"/>
    <mergeCell ref="G46:I46"/>
    <mergeCell ref="J46:K46"/>
    <mergeCell ref="O46:P46"/>
    <mergeCell ref="T46:U46"/>
    <mergeCell ref="Y46:AA46"/>
    <mergeCell ref="AB46:AF46"/>
    <mergeCell ref="AG46:AL46"/>
    <mergeCell ref="AM46:AP46"/>
    <mergeCell ref="A47:C47"/>
    <mergeCell ref="D47:F47"/>
    <mergeCell ref="G47:I47"/>
    <mergeCell ref="J47:K47"/>
    <mergeCell ref="O47:P47"/>
    <mergeCell ref="T47:U47"/>
    <mergeCell ref="Y47:AA47"/>
    <mergeCell ref="AB47:AF47"/>
    <mergeCell ref="AG47:AL47"/>
    <mergeCell ref="AM47:AP47"/>
    <mergeCell ref="AM55:AP55"/>
    <mergeCell ref="AT55:AV55"/>
    <mergeCell ref="AM56:AP56"/>
    <mergeCell ref="AT56:AV56"/>
    <mergeCell ref="AM57:AP57"/>
    <mergeCell ref="AT57:AV57"/>
    <mergeCell ref="AM58:AP58"/>
    <mergeCell ref="AT58:AV58"/>
    <mergeCell ref="AM59:AP59"/>
    <mergeCell ref="AT59:AV59"/>
    <mergeCell ref="AM60:AP60"/>
    <mergeCell ref="AM61:AP61"/>
  </mergeCells>
  <dataValidations count="4">
    <dataValidation allowBlank="true" operator="equal" showDropDown="false" showErrorMessage="false" showInputMessage="false" sqref="T3:U26" type="list">
      <formula1>SpiritualKSAreas</formula1>
      <formula2>0</formula2>
    </dataValidation>
    <dataValidation allowBlank="true" operator="equal" showDropDown="false" showErrorMessage="false" showInputMessage="false" sqref="O5:P26" type="list">
      <formula1>PhysicalKSAreas</formula1>
      <formula2>0</formula2>
    </dataValidation>
    <dataValidation allowBlank="true" operator="equal" showDropDown="false" showErrorMessage="false" showInputMessage="false" sqref="J7:K26" type="list">
      <formula1>MentalKSAreas</formula1>
      <formula2>0</formula2>
    </dataValidation>
    <dataValidation allowBlank="true" operator="equal" showDropDown="false" showErrorMessage="false" showInputMessage="false" sqref="AM3:AP27" type="list">
      <formula1>HekaKSAreas</formula1>
      <formula2>0</formula2>
    </dataValidation>
  </dataValidations>
  <printOptions headings="false" gridLines="false" gridLinesSet="true" horizontalCentered="true" verticalCentered="true"/>
  <pageMargins left="0.747916666666667" right="0.747916666666667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1" scale="99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W82"/>
  <sheetViews>
    <sheetView colorId="64" defaultGridColor="true" rightToLeft="false" showFormulas="false" showGridLines="true" showOutlineSymbols="true" showRowColHeaders="true" showZeros="true" tabSelected="false" topLeftCell="A8" view="normal" windowProtection="false" workbookViewId="0" zoomScale="100" zoomScaleNormal="100" zoomScalePageLayoutView="100">
      <selection activeCell="AW44" activeCellId="0" pane="topLeft" sqref="AW44"/>
    </sheetView>
  </sheetViews>
  <cols>
    <col collapsed="false" hidden="false" max="1" min="1" style="1" width="14.2"/>
    <col collapsed="false" hidden="false" max="25" min="25" style="0" width="6.73725490196078"/>
    <col collapsed="false" hidden="false" max="27" min="26" style="0" width="10.8980392156863"/>
    <col collapsed="false" hidden="false" max="30" min="28" style="0" width="4.30588235294118"/>
    <col collapsed="false" hidden="false" max="32" min="31" style="0" width="7.45098039215686"/>
    <col collapsed="false" hidden="false" max="37" min="34" style="0" width="4.30588235294118"/>
    <col collapsed="false" hidden="false" max="38" min="38" style="0" width="5.6"/>
    <col collapsed="false" hidden="false" max="42" min="42" style="0" width="7.45098039215686"/>
    <col collapsed="false" hidden="false" max="43" min="43" style="0" width="10.6078431372549"/>
    <col collapsed="false" hidden="false" max="45" min="45" style="0" width="3.01176470588235"/>
    <col collapsed="false" hidden="false" max="47" min="47" style="0" width="3.58039215686275"/>
    <col collapsed="false" hidden="false" max="48" min="48" style="0" width="6.88235294117647"/>
    <col collapsed="false" hidden="false" max="49" min="49" style="0" width="11.043137254902"/>
  </cols>
  <sheetData>
    <row collapsed="false" customFormat="false" customHeight="false" hidden="false" ht="15.2" outlineLevel="0" r="1">
      <c r="A1" s="2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 t="s">
        <v>2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5" t="s">
        <v>3</v>
      </c>
      <c r="AN1" s="5"/>
      <c r="AO1" s="5"/>
      <c r="AP1" s="5"/>
      <c r="AQ1" s="5"/>
      <c r="AR1" s="5"/>
      <c r="AS1" s="5"/>
      <c r="AT1" s="5"/>
      <c r="AU1" s="5"/>
      <c r="AV1" s="5"/>
      <c r="AW1" s="5"/>
    </row>
    <row collapsed="false" customFormat="false" customHeight="false" hidden="false" ht="15.3" outlineLevel="0" r="2">
      <c r="A2" s="6" t="s">
        <v>414</v>
      </c>
      <c r="B2" s="6"/>
      <c r="C2" s="6"/>
      <c r="D2" s="6"/>
      <c r="E2" s="6"/>
      <c r="F2" s="6"/>
      <c r="G2" s="6"/>
      <c r="H2" s="6"/>
      <c r="I2" s="6"/>
      <c r="J2" s="7" t="s">
        <v>5</v>
      </c>
      <c r="K2" s="8"/>
      <c r="L2" s="8" t="s">
        <v>6</v>
      </c>
      <c r="M2" s="8" t="s">
        <v>7</v>
      </c>
      <c r="N2" s="9" t="s">
        <v>8</v>
      </c>
      <c r="O2" s="7" t="s">
        <v>9</v>
      </c>
      <c r="P2" s="8"/>
      <c r="Q2" s="8" t="s">
        <v>6</v>
      </c>
      <c r="R2" s="8" t="s">
        <v>7</v>
      </c>
      <c r="S2" s="9" t="s">
        <v>8</v>
      </c>
      <c r="T2" s="10" t="s">
        <v>10</v>
      </c>
      <c r="U2" s="11"/>
      <c r="V2" s="12" t="s">
        <v>6</v>
      </c>
      <c r="W2" s="11" t="s">
        <v>7</v>
      </c>
      <c r="X2" s="9" t="s">
        <v>8</v>
      </c>
      <c r="Y2" s="13" t="s">
        <v>11</v>
      </c>
      <c r="Z2" s="13"/>
      <c r="AA2" s="14" t="s">
        <v>12</v>
      </c>
      <c r="AB2" s="14" t="s">
        <v>13</v>
      </c>
      <c r="AC2" s="14" t="s">
        <v>14</v>
      </c>
      <c r="AD2" s="14" t="s">
        <v>15</v>
      </c>
      <c r="AE2" s="14" t="s">
        <v>16</v>
      </c>
      <c r="AF2" s="14" t="s">
        <v>17</v>
      </c>
      <c r="AG2" s="14" t="s">
        <v>18</v>
      </c>
      <c r="AH2" s="14" t="s">
        <v>19</v>
      </c>
      <c r="AI2" s="14"/>
      <c r="AJ2" s="14" t="s">
        <v>20</v>
      </c>
      <c r="AK2" s="14" t="s">
        <v>21</v>
      </c>
      <c r="AL2" s="14"/>
      <c r="AM2" s="15" t="s">
        <v>22</v>
      </c>
      <c r="AN2" s="15"/>
      <c r="AO2" s="15"/>
      <c r="AP2" s="15"/>
      <c r="AQ2" s="16" t="s">
        <v>8</v>
      </c>
      <c r="AR2" s="16" t="s">
        <v>23</v>
      </c>
      <c r="AS2" s="16"/>
      <c r="AT2" s="16" t="s">
        <v>24</v>
      </c>
      <c r="AU2" s="16"/>
      <c r="AV2" s="14" t="s">
        <v>25</v>
      </c>
      <c r="AW2" s="17" t="s">
        <v>26</v>
      </c>
    </row>
    <row collapsed="false" customFormat="false" customHeight="false" hidden="false" ht="15.2" outlineLevel="0" r="3">
      <c r="A3" s="6" t="s">
        <v>415</v>
      </c>
      <c r="B3" s="6"/>
      <c r="C3" s="6"/>
      <c r="D3" s="6"/>
      <c r="E3" s="6"/>
      <c r="F3" s="6"/>
      <c r="G3" s="6"/>
      <c r="H3" s="6"/>
      <c r="I3" s="6"/>
      <c r="J3" s="18" t="s">
        <v>28</v>
      </c>
      <c r="K3" s="18"/>
      <c r="L3" s="19" t="n">
        <v>0</v>
      </c>
      <c r="M3" s="20" t="n">
        <v>30</v>
      </c>
      <c r="N3" s="21" t="n">
        <f aca="false">L3+M3</f>
        <v>30</v>
      </c>
      <c r="O3" s="22" t="s">
        <v>29</v>
      </c>
      <c r="P3" s="22"/>
      <c r="Q3" s="19" t="n">
        <f aca="false">F15</f>
        <v>17</v>
      </c>
      <c r="R3" s="23"/>
      <c r="S3" s="21" t="n">
        <f aca="false">Q3+R3</f>
        <v>17</v>
      </c>
      <c r="T3" s="24" t="s">
        <v>183</v>
      </c>
      <c r="U3" s="24"/>
      <c r="V3" s="25" t="n">
        <f aca="true">IF(ISTEXT(T3),INDIRECT(LOOKUP(T3,SpiritualKSAreas,SpiritualKSAttr)),0)</f>
        <v>19</v>
      </c>
      <c r="W3" s="26" t="n">
        <v>24</v>
      </c>
      <c r="X3" s="27" t="n">
        <f aca="false">V3+W3</f>
        <v>43</v>
      </c>
      <c r="Y3" s="28" t="s">
        <v>416</v>
      </c>
      <c r="Z3" s="28"/>
      <c r="AA3" s="29" t="n">
        <f aca="false">S33</f>
        <v>21</v>
      </c>
      <c r="AB3" s="29" t="n">
        <v>3</v>
      </c>
      <c r="AC3" s="29" t="s">
        <v>417</v>
      </c>
      <c r="AD3" s="29" t="n">
        <v>2</v>
      </c>
      <c r="AE3" s="29" t="s">
        <v>15</v>
      </c>
      <c r="AF3" s="29" t="s">
        <v>376</v>
      </c>
      <c r="AG3" s="29" t="n">
        <v>3</v>
      </c>
      <c r="AH3" s="30" t="n">
        <f aca="false">(AA3+AB3+MAX(0,VLOOKUP(MAX(S3,N5)+F16+F17,A56:B68,2)))</f>
        <v>24</v>
      </c>
      <c r="AI3" s="30"/>
      <c r="AJ3" s="31" t="n">
        <f aca="false">(MAX(0,VLOOKUP(AA3,E56:F68,2)))</f>
        <v>0</v>
      </c>
      <c r="AK3" s="199" t="s">
        <v>418</v>
      </c>
      <c r="AL3" s="199"/>
      <c r="AM3" s="33" t="s">
        <v>367</v>
      </c>
      <c r="AN3" s="33"/>
      <c r="AO3" s="33"/>
      <c r="AP3" s="33"/>
      <c r="AQ3" s="34" t="n">
        <v>0</v>
      </c>
      <c r="AR3" s="34" t="n">
        <f aca="true">IF(ISTEXT(AM3),INDIRECT(LOOKUP(AM3,HekaKSAreas,HekaKSCat)),0)</f>
        <v>0</v>
      </c>
      <c r="AS3" s="34"/>
      <c r="AT3" s="34" t="n">
        <f aca="true">IF(ISTEXT(AM3),INDIRECT(LOOKUP(AM3,HekaKSAreas,HekaKSAttr)),0)</f>
        <v>0</v>
      </c>
      <c r="AU3" s="34"/>
      <c r="AV3" s="35" t="n">
        <f aca="true">IF(ISTEXT(AM3),INDIRECT(LOOKUP(AM3,HekaKSAreas,HekaKSTrait)),0)</f>
        <v>102</v>
      </c>
      <c r="AW3" s="36" t="n">
        <f aca="false">(AQ3+AR3+AT3+AV3)</f>
        <v>102</v>
      </c>
    </row>
    <row collapsed="false" customFormat="false" customHeight="false" hidden="false" ht="15.3" outlineLevel="0" r="4">
      <c r="A4" s="37" t="s">
        <v>419</v>
      </c>
      <c r="B4" s="37"/>
      <c r="C4" s="37"/>
      <c r="D4" s="38"/>
      <c r="E4" s="39" t="s">
        <v>31</v>
      </c>
      <c r="F4" s="39"/>
      <c r="G4" s="39"/>
      <c r="H4" s="40" t="n">
        <f aca="false">MAX(0, (F13+F17-31))</f>
        <v>0</v>
      </c>
      <c r="I4" s="40"/>
      <c r="J4" s="41" t="s">
        <v>32</v>
      </c>
      <c r="K4" s="41"/>
      <c r="L4" s="42" t="n">
        <f aca="false">C11</f>
        <v>19</v>
      </c>
      <c r="M4" s="43" t="n">
        <v>30</v>
      </c>
      <c r="N4" s="21" t="n">
        <f aca="false">L4+M4</f>
        <v>49</v>
      </c>
      <c r="O4" s="44" t="s">
        <v>312</v>
      </c>
      <c r="P4" s="44"/>
      <c r="Q4" s="42" t="n">
        <f aca="false">F11</f>
        <v>17</v>
      </c>
      <c r="R4" s="43" t="n">
        <v>30</v>
      </c>
      <c r="S4" s="21" t="n">
        <f aca="false">Q4+R4</f>
        <v>47</v>
      </c>
      <c r="T4" s="45" t="s">
        <v>256</v>
      </c>
      <c r="U4" s="45"/>
      <c r="V4" s="25" t="n">
        <f aca="true">IF(ISTEXT(T4),INDIRECT(LOOKUP(T4,SpiritualKSAreas,SpiritualKSAttr)),0)</f>
        <v>19</v>
      </c>
      <c r="W4" s="46" t="n">
        <v>30</v>
      </c>
      <c r="X4" s="27" t="n">
        <f aca="false">V4+W4</f>
        <v>49</v>
      </c>
      <c r="Y4" s="47"/>
      <c r="Z4" s="47"/>
      <c r="AA4" s="48"/>
      <c r="AB4" s="48"/>
      <c r="AC4" s="48"/>
      <c r="AD4" s="48"/>
      <c r="AE4" s="48"/>
      <c r="AF4" s="48"/>
      <c r="AG4" s="48"/>
      <c r="AH4" s="49" t="n">
        <f aca="false">(AA4+AB4+MAX(0,VLOOKUP(MAX(S3,N5)+F16+F17,A56:B68,2)))</f>
        <v>0</v>
      </c>
      <c r="AI4" s="49"/>
      <c r="AJ4" s="50" t="n">
        <f aca="false">(MAX(0,VLOOKUP(AA4,E56:F68,2)))</f>
        <v>0</v>
      </c>
      <c r="AK4" s="48"/>
      <c r="AL4" s="48"/>
      <c r="AM4" s="33" t="s">
        <v>189</v>
      </c>
      <c r="AN4" s="33"/>
      <c r="AO4" s="33"/>
      <c r="AP4" s="33"/>
      <c r="AQ4" s="35" t="n">
        <f aca="false">N7</f>
        <v>31</v>
      </c>
      <c r="AR4" s="51" t="n">
        <f aca="true">IF(ISTEXT(AM4),INDIRECT(LOOKUP(AM4,HekaKSAreas,HekaKSCat)),0)</f>
        <v>0</v>
      </c>
      <c r="AS4" s="51"/>
      <c r="AT4" s="51" t="n">
        <f aca="true">IF(ISTEXT(AM4),INDIRECT(LOOKUP(AM4,HekaKSAreas,HekaKSAttr)),0)</f>
        <v>19</v>
      </c>
      <c r="AU4" s="51"/>
      <c r="AV4" s="35" t="n">
        <f aca="true">IF(ISTEXT(AM4),INDIRECT(LOOKUP(AM4,HekaKSAreas,HekaKSTrait)),0)</f>
        <v>0</v>
      </c>
      <c r="AW4" s="36" t="n">
        <f aca="false">(AQ4+AR4+AT4+AV4)</f>
        <v>50</v>
      </c>
    </row>
    <row collapsed="false" customFormat="false" customHeight="false" hidden="false" ht="15.2" outlineLevel="0" r="5">
      <c r="A5" s="37" t="s">
        <v>34</v>
      </c>
      <c r="B5" s="37"/>
      <c r="C5" s="37"/>
      <c r="D5" s="38"/>
      <c r="E5" s="52" t="s">
        <v>35</v>
      </c>
      <c r="F5" s="52"/>
      <c r="G5" s="52"/>
      <c r="H5" s="53" t="n">
        <f aca="false">MAX(0,(F12-12))</f>
        <v>0</v>
      </c>
      <c r="I5" s="53"/>
      <c r="J5" s="41" t="s">
        <v>36</v>
      </c>
      <c r="K5" s="41"/>
      <c r="L5" s="42" t="n">
        <f aca="false">C15</f>
        <v>19</v>
      </c>
      <c r="M5" s="43" t="n">
        <v>14</v>
      </c>
      <c r="N5" s="21" t="n">
        <f aca="false">L5+M5</f>
        <v>33</v>
      </c>
      <c r="O5" s="45" t="s">
        <v>201</v>
      </c>
      <c r="P5" s="45"/>
      <c r="Q5" s="27" t="n">
        <f aca="true">IF(ISTEXT(O5),INDIRECT(LOOKUP(O5,PhysicalKSAreas,PhysicalKSAttr)),0)</f>
        <v>17</v>
      </c>
      <c r="R5" s="46" t="n">
        <v>4</v>
      </c>
      <c r="S5" s="21" t="n">
        <f aca="false">Q5+R5</f>
        <v>21</v>
      </c>
      <c r="T5" s="45" t="s">
        <v>288</v>
      </c>
      <c r="U5" s="45"/>
      <c r="V5" s="25" t="n">
        <f aca="true">IF(ISTEXT(T5),INDIRECT(LOOKUP(T5,SpiritualKSAreas,SpiritualKSAttr)),0)</f>
        <v>19</v>
      </c>
      <c r="W5" s="46" t="n">
        <v>22</v>
      </c>
      <c r="X5" s="27" t="n">
        <f aca="false">V5+W5</f>
        <v>41</v>
      </c>
      <c r="Y5" s="47"/>
      <c r="Z5" s="47"/>
      <c r="AA5" s="48"/>
      <c r="AB5" s="48"/>
      <c r="AC5" s="48"/>
      <c r="AD5" s="48"/>
      <c r="AE5" s="48"/>
      <c r="AF5" s="48"/>
      <c r="AG5" s="48"/>
      <c r="AH5" s="49" t="n">
        <f aca="false">(AA5+AB5+MAX(0,VLOOKUP(MAX(S3,N5)+F16+F17,A56:B68,2)))</f>
        <v>0</v>
      </c>
      <c r="AI5" s="49"/>
      <c r="AJ5" s="50" t="n">
        <f aca="false">(MAX(0,VLOOKUP(AA5,E56:F68,2)))</f>
        <v>0</v>
      </c>
      <c r="AK5" s="48"/>
      <c r="AL5" s="48"/>
      <c r="AM5" s="33" t="s">
        <v>289</v>
      </c>
      <c r="AN5" s="33"/>
      <c r="AO5" s="33"/>
      <c r="AP5" s="33"/>
      <c r="AQ5" s="35" t="n">
        <f aca="false">N9</f>
        <v>31</v>
      </c>
      <c r="AR5" s="51" t="n">
        <f aca="true">IF(ISTEXT(AM5),INDIRECT(LOOKUP(AM5,HekaKSAreas,HekaKSCat)),0)</f>
        <v>46</v>
      </c>
      <c r="AS5" s="51"/>
      <c r="AT5" s="51" t="n">
        <f aca="true">IF(ISTEXT(AM5),INDIRECT(LOOKUP(AM5,HekaKSAreas,HekaKSAttr)),0)</f>
        <v>0</v>
      </c>
      <c r="AU5" s="51"/>
      <c r="AV5" s="35" t="n">
        <f aca="true">IF(ISTEXT(AM5),INDIRECT(LOOKUP(AM5,HekaKSAreas,HekaKSTrait)),0)</f>
        <v>0</v>
      </c>
      <c r="AW5" s="36" t="n">
        <f aca="false">(AQ5+AR5+AT5+AV5)</f>
        <v>77</v>
      </c>
    </row>
    <row collapsed="false" customFormat="false" customHeight="false" hidden="false" ht="15.2" outlineLevel="0" r="6">
      <c r="A6" s="54" t="s">
        <v>420</v>
      </c>
      <c r="B6" s="54"/>
      <c r="C6" s="54"/>
      <c r="D6" s="55"/>
      <c r="E6" s="56" t="s">
        <v>38</v>
      </c>
      <c r="F6" s="56"/>
      <c r="G6" s="57" t="n">
        <f aca="false">C13+C17</f>
        <v>25</v>
      </c>
      <c r="H6" s="57" t="n">
        <f aca="false">F13+F17</f>
        <v>24</v>
      </c>
      <c r="I6" s="58" t="n">
        <f aca="false">I13+I17</f>
        <v>29</v>
      </c>
      <c r="J6" s="41" t="s">
        <v>39</v>
      </c>
      <c r="K6" s="41"/>
      <c r="L6" s="42" t="n">
        <f aca="false">C11</f>
        <v>19</v>
      </c>
      <c r="M6" s="43" t="n">
        <v>18</v>
      </c>
      <c r="N6" s="21" t="n">
        <f aca="false">L6+M6</f>
        <v>37</v>
      </c>
      <c r="O6" s="45" t="s">
        <v>263</v>
      </c>
      <c r="P6" s="45"/>
      <c r="Q6" s="27" t="n">
        <f aca="true">IF(ISTEXT(O6),INDIRECT(LOOKUP(O6,PhysicalKSAreas,PhysicalKSAttr)),0)</f>
        <v>17</v>
      </c>
      <c r="R6" s="46" t="n">
        <v>4</v>
      </c>
      <c r="S6" s="21" t="n">
        <f aca="false">Q6+R6</f>
        <v>21</v>
      </c>
      <c r="T6" s="45" t="s">
        <v>192</v>
      </c>
      <c r="U6" s="45"/>
      <c r="V6" s="25" t="n">
        <f aca="true">IF(ISTEXT(T6),INDIRECT(LOOKUP(T6,SpiritualKSAreas,SpiritualKSAttr)),0)</f>
        <v>17</v>
      </c>
      <c r="W6" s="46" t="n">
        <v>14</v>
      </c>
      <c r="X6" s="27" t="n">
        <f aca="false">V6+W6</f>
        <v>31</v>
      </c>
      <c r="Y6" s="59"/>
      <c r="Z6" s="59"/>
      <c r="AA6" s="60"/>
      <c r="AB6" s="60"/>
      <c r="AC6" s="60"/>
      <c r="AD6" s="60"/>
      <c r="AE6" s="60"/>
      <c r="AF6" s="60"/>
      <c r="AG6" s="60"/>
      <c r="AH6" s="49" t="n">
        <f aca="false">(AA6+AB6+MAX(0,VLOOKUP(MAX(S3,N5)+F16+F17,A56:B68,2)))</f>
        <v>0</v>
      </c>
      <c r="AI6" s="49"/>
      <c r="AJ6" s="61" t="n">
        <f aca="false">(MAX(0,VLOOKUP(AA6,E56:F68,2)))</f>
        <v>0</v>
      </c>
      <c r="AK6" s="60"/>
      <c r="AL6" s="60"/>
      <c r="AM6" s="33" t="s">
        <v>183</v>
      </c>
      <c r="AN6" s="33"/>
      <c r="AO6" s="33"/>
      <c r="AP6" s="33"/>
      <c r="AQ6" s="35" t="n">
        <f aca="false">X3</f>
        <v>43</v>
      </c>
      <c r="AR6" s="51" t="n">
        <f aca="true">IF(ISTEXT(AM6),INDIRECT(LOOKUP(AM6,HekaKSAreas,HekaKSCat)),0)</f>
        <v>0</v>
      </c>
      <c r="AS6" s="51"/>
      <c r="AT6" s="51" t="n">
        <f aca="true">IF(ISTEXT(AM6),INDIRECT(LOOKUP(AM6,HekaKSAreas,HekaKSAttr)),0)</f>
        <v>19</v>
      </c>
      <c r="AU6" s="51"/>
      <c r="AV6" s="35" t="n">
        <f aca="true">IF(ISTEXT(AM6),INDIRECT(LOOKUP(AM6,HekaKSAreas,HekaKSTrait)),0)</f>
        <v>0</v>
      </c>
      <c r="AW6" s="36" t="n">
        <f aca="false">(AQ6+AR6+AT6+AV6)</f>
        <v>62</v>
      </c>
    </row>
    <row collapsed="false" customFormat="false" customHeight="false" hidden="false" ht="15.2" outlineLevel="0" r="7">
      <c r="A7" s="62" t="s">
        <v>40</v>
      </c>
      <c r="B7" s="62"/>
      <c r="C7" s="62"/>
      <c r="D7" s="62"/>
      <c r="E7" s="62"/>
      <c r="F7" s="62"/>
      <c r="G7" s="62"/>
      <c r="H7" s="62"/>
      <c r="I7" s="62"/>
      <c r="J7" s="63" t="s">
        <v>189</v>
      </c>
      <c r="K7" s="63"/>
      <c r="L7" s="64" t="n">
        <f aca="true">IF(ISTEXT(J7),INDIRECT(LOOKUP(J7,MentalKSAreas,MentalKSAttr)),0)</f>
        <v>19</v>
      </c>
      <c r="M7" s="46" t="n">
        <v>12</v>
      </c>
      <c r="N7" s="21" t="n">
        <f aca="false">L7+M7</f>
        <v>31</v>
      </c>
      <c r="O7" s="45" t="s">
        <v>341</v>
      </c>
      <c r="P7" s="45"/>
      <c r="Q7" s="27" t="n">
        <f aca="true">IF(ISTEXT(O7),INDIRECT(LOOKUP(O7,PhysicalKSAreas,PhysicalKSAttr)),0)</f>
        <v>17</v>
      </c>
      <c r="R7" s="46" t="n">
        <v>4</v>
      </c>
      <c r="S7" s="21" t="n">
        <f aca="false">Q7+R7</f>
        <v>21</v>
      </c>
      <c r="T7" s="45" t="s">
        <v>199</v>
      </c>
      <c r="U7" s="45"/>
      <c r="V7" s="25" t="n">
        <f aca="true">IF(ISTEXT(T7),INDIRECT(LOOKUP(T7,SpiritualKSAreas,SpiritualKSAttr)),0)</f>
        <v>19</v>
      </c>
      <c r="W7" s="46" t="n">
        <v>12</v>
      </c>
      <c r="X7" s="27" t="n">
        <f aca="false">V7+W7</f>
        <v>31</v>
      </c>
      <c r="Y7" s="65" t="s">
        <v>41</v>
      </c>
      <c r="Z7" s="65"/>
      <c r="AA7" s="66" t="s">
        <v>12</v>
      </c>
      <c r="AB7" s="66" t="s">
        <v>13</v>
      </c>
      <c r="AC7" s="66" t="s">
        <v>42</v>
      </c>
      <c r="AD7" s="66" t="s">
        <v>15</v>
      </c>
      <c r="AE7" s="66" t="s">
        <v>16</v>
      </c>
      <c r="AF7" s="66" t="s">
        <v>17</v>
      </c>
      <c r="AG7" s="66" t="s">
        <v>43</v>
      </c>
      <c r="AH7" s="66" t="s">
        <v>19</v>
      </c>
      <c r="AI7" s="66"/>
      <c r="AJ7" s="66" t="s">
        <v>20</v>
      </c>
      <c r="AK7" s="66" t="s">
        <v>21</v>
      </c>
      <c r="AL7" s="66"/>
      <c r="AM7" s="33" t="s">
        <v>256</v>
      </c>
      <c r="AN7" s="33"/>
      <c r="AO7" s="33"/>
      <c r="AP7" s="33"/>
      <c r="AQ7" s="35" t="n">
        <f aca="false">X4</f>
        <v>49</v>
      </c>
      <c r="AR7" s="51" t="n">
        <f aca="true">IF(ISTEXT(AM7),INDIRECT(LOOKUP(AM7,HekaKSAreas,HekaKSCat)),0)</f>
        <v>49</v>
      </c>
      <c r="AS7" s="51"/>
      <c r="AT7" s="51" t="n">
        <f aca="true">IF(ISTEXT(AM7),INDIRECT(LOOKUP(AM7,HekaKSAreas,HekaKSAttr)),0)</f>
        <v>0</v>
      </c>
      <c r="AU7" s="51"/>
      <c r="AV7" s="35" t="n">
        <f aca="true">IF(ISTEXT(AM7),INDIRECT(LOOKUP(AM7,HekaKSAreas,HekaKSTrait)),0)</f>
        <v>0</v>
      </c>
      <c r="AW7" s="36" t="n">
        <f aca="false">(AQ7+AR7+AT7+AV7)</f>
        <v>98</v>
      </c>
    </row>
    <row collapsed="false" customFormat="true" customHeight="false" hidden="false" ht="17.6" outlineLevel="0" r="8" s="76">
      <c r="A8" s="67" t="s">
        <v>44</v>
      </c>
      <c r="B8" s="68"/>
      <c r="C8" s="69" t="n">
        <f aca="false">(C10+C14)</f>
        <v>90</v>
      </c>
      <c r="D8" s="70" t="s">
        <v>45</v>
      </c>
      <c r="E8" s="70"/>
      <c r="F8" s="69" t="n">
        <f aca="false">(F10+F14)</f>
        <v>81</v>
      </c>
      <c r="G8" s="70" t="s">
        <v>46</v>
      </c>
      <c r="H8" s="70"/>
      <c r="I8" s="69" t="n">
        <f aca="false">(I10+I14)</f>
        <v>102</v>
      </c>
      <c r="J8" s="45" t="s">
        <v>194</v>
      </c>
      <c r="K8" s="45"/>
      <c r="L8" s="64" t="n">
        <f aca="true">IF(ISTEXT(J8),INDIRECT(LOOKUP(J8,MentalKSAreas,MentalKSAttr)),0)</f>
        <v>19</v>
      </c>
      <c r="M8" s="46" t="n">
        <v>12</v>
      </c>
      <c r="N8" s="21" t="n">
        <f aca="false">L8+M8</f>
        <v>31</v>
      </c>
      <c r="O8" s="45" t="s">
        <v>168</v>
      </c>
      <c r="P8" s="45"/>
      <c r="Q8" s="27" t="n">
        <f aca="true">IF(ISTEXT(O8),INDIRECT(LOOKUP(O8,PhysicalKSAreas,PhysicalKSAttr)),0)</f>
        <v>17</v>
      </c>
      <c r="R8" s="46" t="n">
        <v>9</v>
      </c>
      <c r="S8" s="21" t="n">
        <f aca="false">Q8+R8</f>
        <v>26</v>
      </c>
      <c r="T8" s="45" t="s">
        <v>202</v>
      </c>
      <c r="U8" s="45"/>
      <c r="V8" s="25" t="n">
        <f aca="true">IF(ISTEXT(T8),INDIRECT(LOOKUP(T8,SpiritualKSAreas,SpiritualKSAttr)),0)</f>
        <v>19</v>
      </c>
      <c r="W8" s="46" t="n">
        <v>12</v>
      </c>
      <c r="X8" s="27" t="n">
        <f aca="false">V8+W8</f>
        <v>31</v>
      </c>
      <c r="Y8" s="71"/>
      <c r="Z8" s="71"/>
      <c r="AA8" s="72"/>
      <c r="AB8" s="72"/>
      <c r="AC8" s="72"/>
      <c r="AD8" s="72"/>
      <c r="AE8" s="72"/>
      <c r="AF8" s="72"/>
      <c r="AG8" s="72"/>
      <c r="AH8" s="73" t="n">
        <f aca="false">(AA8+AB8+MAX(0,VLOOKUP(MAX(S3,N5)+F16+F17,A56:B68,2)))</f>
        <v>0</v>
      </c>
      <c r="AI8" s="73"/>
      <c r="AJ8" s="73" t="n">
        <f aca="false">(MAX(0,VLOOKUP(AA8,E56:F68,2)))</f>
        <v>0</v>
      </c>
      <c r="AK8" s="74"/>
      <c r="AL8" s="74"/>
      <c r="AM8" s="33" t="s">
        <v>339</v>
      </c>
      <c r="AN8" s="33"/>
      <c r="AO8" s="33"/>
      <c r="AP8" s="33"/>
      <c r="AQ8" s="75" t="n">
        <f aca="false">X5</f>
        <v>41</v>
      </c>
      <c r="AR8" s="51" t="n">
        <f aca="true">IF(ISTEXT(AM8),INDIRECT(LOOKUP(AM8,HekaKSAreas,HekaKSCat)),0)</f>
        <v>53</v>
      </c>
      <c r="AS8" s="51"/>
      <c r="AT8" s="51" t="n">
        <f aca="true">IF(ISTEXT(AM8),INDIRECT(LOOKUP(AM8,HekaKSAreas,HekaKSAttr)),0)</f>
        <v>0</v>
      </c>
      <c r="AU8" s="51"/>
      <c r="AV8" s="35" t="n">
        <f aca="true">IF(ISTEXT(AM8),INDIRECT(LOOKUP(AM8,HekaKSAreas,HekaKSTrait)),0)</f>
        <v>0</v>
      </c>
      <c r="AW8" s="36" t="n">
        <f aca="false">(AQ8+AR8+AT8+AV8)</f>
        <v>94</v>
      </c>
    </row>
    <row collapsed="false" customFormat="true" customHeight="false" hidden="false" ht="17.6" outlineLevel="0" r="9" s="76">
      <c r="A9" s="77" t="s">
        <v>47</v>
      </c>
      <c r="B9" s="78"/>
      <c r="C9" s="79" t="n">
        <f aca="false">FLOOR(C8*0.8,1)</f>
        <v>72</v>
      </c>
      <c r="D9" s="80" t="n">
        <f aca="false">FLOOR(F8*0.75,1)</f>
        <v>60</v>
      </c>
      <c r="E9" s="81" t="n">
        <f aca="false">FLOOR(F8*0.9,1)</f>
        <v>72</v>
      </c>
      <c r="F9" s="82" t="n">
        <f aca="false">FLOOR(F8*0.1,1)</f>
        <v>8</v>
      </c>
      <c r="G9" s="77" t="s">
        <v>47</v>
      </c>
      <c r="H9" s="78"/>
      <c r="I9" s="79" t="n">
        <f aca="false">FLOOR(I8*0.8,1)</f>
        <v>81</v>
      </c>
      <c r="J9" s="45" t="s">
        <v>289</v>
      </c>
      <c r="K9" s="45"/>
      <c r="L9" s="64" t="n">
        <f aca="true">IF(ISTEXT(J9),INDIRECT(LOOKUP(J9,MentalKSAreas,MentalKSAttr)),0)</f>
        <v>19</v>
      </c>
      <c r="M9" s="46" t="n">
        <v>12</v>
      </c>
      <c r="N9" s="21" t="n">
        <f aca="false">L9+M9</f>
        <v>31</v>
      </c>
      <c r="O9" s="45" t="s">
        <v>198</v>
      </c>
      <c r="P9" s="45"/>
      <c r="Q9" s="27" t="n">
        <f aca="true">IF(ISTEXT(O9),INDIRECT(LOOKUP(O9,PhysicalKSAreas,PhysicalKSAttr)),0)</f>
        <v>17</v>
      </c>
      <c r="R9" s="46" t="n">
        <v>11</v>
      </c>
      <c r="S9" s="21" t="n">
        <f aca="false">Q9+R9</f>
        <v>28</v>
      </c>
      <c r="T9" s="45" t="s">
        <v>206</v>
      </c>
      <c r="U9" s="45"/>
      <c r="V9" s="25" t="n">
        <f aca="true">IF(ISTEXT(T9),INDIRECT(LOOKUP(T9,SpiritualKSAreas,SpiritualKSAttr)),0)</f>
        <v>19</v>
      </c>
      <c r="W9" s="46" t="n">
        <v>12</v>
      </c>
      <c r="X9" s="27" t="n">
        <f aca="false">V9+W9</f>
        <v>31</v>
      </c>
      <c r="Y9" s="83"/>
      <c r="Z9" s="83"/>
      <c r="AA9" s="84"/>
      <c r="AB9" s="84"/>
      <c r="AC9" s="84"/>
      <c r="AD9" s="84"/>
      <c r="AE9" s="84"/>
      <c r="AF9" s="84"/>
      <c r="AG9" s="84"/>
      <c r="AH9" s="85" t="n">
        <f aca="false">(AA9+AB9+MAX(0,VLOOKUP(MAX(S3,N5)+F16+F17,A56:B68,2)))</f>
        <v>0</v>
      </c>
      <c r="AI9" s="85"/>
      <c r="AJ9" s="85" t="n">
        <f aca="false">(MAX(0,VLOOKUP(AA9,E56:F68,2)))</f>
        <v>0</v>
      </c>
      <c r="AK9" s="86"/>
      <c r="AL9" s="86"/>
      <c r="AM9" s="33" t="s">
        <v>192</v>
      </c>
      <c r="AN9" s="33"/>
      <c r="AO9" s="33"/>
      <c r="AP9" s="33"/>
      <c r="AQ9" s="75" t="n">
        <f aca="false">X6</f>
        <v>31</v>
      </c>
      <c r="AR9" s="51" t="n">
        <f aca="true">IF(ISTEXT(AM9),INDIRECT(LOOKUP(AM9,HekaKSAreas,HekaKSCat)),0)</f>
        <v>0</v>
      </c>
      <c r="AS9" s="51"/>
      <c r="AT9" s="51" t="n">
        <f aca="true">IF(ISTEXT(AM9),INDIRECT(LOOKUP(AM9,HekaKSAreas,HekaKSAttr)),0)</f>
        <v>17</v>
      </c>
      <c r="AU9" s="51"/>
      <c r="AV9" s="35" t="n">
        <f aca="true">IF(ISTEXT(AM9),INDIRECT(LOOKUP(AM9,HekaKSAreas,HekaKSTrait)),0)</f>
        <v>0</v>
      </c>
      <c r="AW9" s="36" t="n">
        <f aca="false">(AQ9+AR9+AT9+AV9)</f>
        <v>48</v>
      </c>
    </row>
    <row collapsed="false" customFormat="true" customHeight="false" hidden="false" ht="15.2" outlineLevel="0" r="10" s="91">
      <c r="A10" s="87" t="s">
        <v>48</v>
      </c>
      <c r="B10" s="87"/>
      <c r="C10" s="88" t="n">
        <f aca="false">(C11+C12+C13)</f>
        <v>44</v>
      </c>
      <c r="D10" s="87" t="s">
        <v>49</v>
      </c>
      <c r="E10" s="87"/>
      <c r="F10" s="89" t="n">
        <f aca="false">(F11+F12+F13)</f>
        <v>40</v>
      </c>
      <c r="G10" s="87" t="s">
        <v>50</v>
      </c>
      <c r="H10" s="87"/>
      <c r="I10" s="88" t="n">
        <f aca="false">(I11+I12+I13)</f>
        <v>53</v>
      </c>
      <c r="J10" s="45" t="s">
        <v>351</v>
      </c>
      <c r="K10" s="45"/>
      <c r="L10" s="64" t="n">
        <f aca="true">IF(ISTEXT(J10),INDIRECT(LOOKUP(J10,MentalKSAreas,MentalKSAttr)),0)</f>
        <v>19</v>
      </c>
      <c r="M10" s="46" t="n">
        <v>12</v>
      </c>
      <c r="N10" s="21" t="n">
        <f aca="false">L10+M10</f>
        <v>31</v>
      </c>
      <c r="O10" s="45" t="s">
        <v>344</v>
      </c>
      <c r="P10" s="45"/>
      <c r="Q10" s="27" t="n">
        <f aca="true">IF(ISTEXT(O10),INDIRECT(LOOKUP(O10,PhysicalKSAreas,PhysicalKSAttr)),0)</f>
        <v>17</v>
      </c>
      <c r="R10" s="46" t="n">
        <v>14</v>
      </c>
      <c r="S10" s="21" t="n">
        <f aca="false">Q10+R10</f>
        <v>31</v>
      </c>
      <c r="T10" s="45" t="s">
        <v>244</v>
      </c>
      <c r="U10" s="45"/>
      <c r="V10" s="25" t="n">
        <f aca="true">IF(ISTEXT(T10),INDIRECT(LOOKUP(T10,SpiritualKSAreas,SpiritualKSAttr)),0)</f>
        <v>19</v>
      </c>
      <c r="W10" s="46" t="n">
        <v>12</v>
      </c>
      <c r="X10" s="27" t="n">
        <f aca="false">V10+W10</f>
        <v>31</v>
      </c>
      <c r="Y10" s="47"/>
      <c r="Z10" s="47"/>
      <c r="AA10" s="48"/>
      <c r="AB10" s="48"/>
      <c r="AC10" s="48"/>
      <c r="AD10" s="48"/>
      <c r="AE10" s="48"/>
      <c r="AF10" s="48"/>
      <c r="AG10" s="48"/>
      <c r="AH10" s="90" t="n">
        <f aca="false">(AA10+AB10+MAX(0,VLOOKUP(MAX(S3,N5)+F16+F17,A56:B68,2)))</f>
        <v>0</v>
      </c>
      <c r="AI10" s="90"/>
      <c r="AJ10" s="85" t="n">
        <f aca="false">(MAX(0,VLOOKUP(AA10,E56:F68,2)))</f>
        <v>0</v>
      </c>
      <c r="AK10" s="48"/>
      <c r="AL10" s="48"/>
      <c r="AM10" s="33" t="s">
        <v>199</v>
      </c>
      <c r="AN10" s="33"/>
      <c r="AO10" s="33"/>
      <c r="AP10" s="33"/>
      <c r="AQ10" s="75" t="n">
        <f aca="false">X7</f>
        <v>31</v>
      </c>
      <c r="AR10" s="51" t="n">
        <f aca="true">IF(ISTEXT(AM10),INDIRECT(LOOKUP(AM10,HekaKSAreas,HekaKSCat)),0)</f>
        <v>0</v>
      </c>
      <c r="AS10" s="51"/>
      <c r="AT10" s="51" t="n">
        <f aca="true">IF(ISTEXT(AM10),INDIRECT(LOOKUP(AM10,HekaKSAreas,HekaKSAttr)),0)</f>
        <v>19</v>
      </c>
      <c r="AU10" s="51"/>
      <c r="AV10" s="35" t="n">
        <f aca="true">IF(ISTEXT(AM10),INDIRECT(LOOKUP(AM10,HekaKSAreas,HekaKSTrait)),0)</f>
        <v>0</v>
      </c>
      <c r="AW10" s="36" t="n">
        <f aca="false">(AQ10+AR10+AT10+AV10)</f>
        <v>50</v>
      </c>
    </row>
    <row collapsed="false" customFormat="false" customHeight="false" hidden="false" ht="12.9" outlineLevel="0" r="11">
      <c r="A11" s="92" t="s">
        <v>51</v>
      </c>
      <c r="B11" s="92"/>
      <c r="C11" s="93" t="n">
        <v>19</v>
      </c>
      <c r="D11" s="92" t="s">
        <v>52</v>
      </c>
      <c r="E11" s="92"/>
      <c r="F11" s="93" t="n">
        <v>17</v>
      </c>
      <c r="G11" s="92" t="s">
        <v>53</v>
      </c>
      <c r="H11" s="92"/>
      <c r="I11" s="93" t="n">
        <v>19</v>
      </c>
      <c r="J11" s="45" t="s">
        <v>266</v>
      </c>
      <c r="K11" s="45"/>
      <c r="L11" s="64" t="n">
        <f aca="true">IF(ISTEXT(J11),INDIRECT(LOOKUP(J11,MentalKSAreas,MentalKSAttr)),0)</f>
        <v>19</v>
      </c>
      <c r="M11" s="46" t="n">
        <v>16</v>
      </c>
      <c r="N11" s="21" t="n">
        <f aca="false">L11+M11</f>
        <v>35</v>
      </c>
      <c r="O11" s="45"/>
      <c r="P11" s="45"/>
      <c r="Q11" s="27" t="n">
        <f aca="true">IF(ISTEXT(O11),INDIRECT(LOOKUP(O11,PhysicalKSAreas,PhysicalKSAttr)),0)</f>
        <v>0</v>
      </c>
      <c r="R11" s="46"/>
      <c r="S11" s="21" t="n">
        <f aca="false">Q11+R11</f>
        <v>0</v>
      </c>
      <c r="T11" s="45" t="s">
        <v>248</v>
      </c>
      <c r="U11" s="45"/>
      <c r="V11" s="25" t="n">
        <f aca="true">IF(ISTEXT(T11),INDIRECT(LOOKUP(T11,SpiritualKSAreas,SpiritualKSAttr)),0)</f>
        <v>19</v>
      </c>
      <c r="W11" s="46" t="n">
        <v>12</v>
      </c>
      <c r="X11" s="27" t="n">
        <f aca="false">V11+W11</f>
        <v>31</v>
      </c>
      <c r="Y11" s="94"/>
      <c r="Z11" s="94"/>
      <c r="AA11" s="95"/>
      <c r="AB11" s="95"/>
      <c r="AC11" s="95"/>
      <c r="AD11" s="95"/>
      <c r="AE11" s="95"/>
      <c r="AF11" s="95"/>
      <c r="AG11" s="95"/>
      <c r="AH11" s="96" t="n">
        <f aca="false">(AA11+AB11+MAX(0,VLOOKUP(MAX(S3,N5)+F16+F17,A56:B68,2)))</f>
        <v>0</v>
      </c>
      <c r="AI11" s="96"/>
      <c r="AJ11" s="97" t="n">
        <f aca="false">(MAX(0,VLOOKUP(AA11,E56:F68,2)))</f>
        <v>0</v>
      </c>
      <c r="AK11" s="95"/>
      <c r="AL11" s="95"/>
      <c r="AM11" s="33" t="s">
        <v>202</v>
      </c>
      <c r="AN11" s="33"/>
      <c r="AO11" s="33"/>
      <c r="AP11" s="33"/>
      <c r="AQ11" s="35" t="n">
        <f aca="false">X8</f>
        <v>31</v>
      </c>
      <c r="AR11" s="51" t="n">
        <f aca="true">IF(ISTEXT(AM11),INDIRECT(LOOKUP(AM11,HekaKSAreas,HekaKSCat)),0)</f>
        <v>0</v>
      </c>
      <c r="AS11" s="51"/>
      <c r="AT11" s="51" t="n">
        <f aca="true">IF(ISTEXT(AM11),INDIRECT(LOOKUP(AM11,HekaKSAreas,HekaKSAttr)),0)</f>
        <v>19</v>
      </c>
      <c r="AU11" s="51"/>
      <c r="AV11" s="35" t="n">
        <f aca="true">IF(ISTEXT(AM11),INDIRECT(LOOKUP(AM11,HekaKSAreas,HekaKSTrait)),0)</f>
        <v>0</v>
      </c>
      <c r="AW11" s="36" t="n">
        <f aca="false">(AQ11+AR11+AT11+AV11)</f>
        <v>50</v>
      </c>
    </row>
    <row collapsed="false" customFormat="false" customHeight="false" hidden="false" ht="12.9" outlineLevel="0" r="12">
      <c r="A12" s="92" t="s">
        <v>54</v>
      </c>
      <c r="B12" s="92"/>
      <c r="C12" s="93" t="n">
        <v>13</v>
      </c>
      <c r="D12" s="92" t="s">
        <v>55</v>
      </c>
      <c r="E12" s="92"/>
      <c r="F12" s="93" t="n">
        <v>11</v>
      </c>
      <c r="G12" s="92" t="s">
        <v>56</v>
      </c>
      <c r="H12" s="92"/>
      <c r="I12" s="93" t="n">
        <v>19</v>
      </c>
      <c r="J12" s="45" t="s">
        <v>322</v>
      </c>
      <c r="K12" s="45"/>
      <c r="L12" s="64" t="n">
        <f aca="true">IF(ISTEXT(J12),INDIRECT(LOOKUP(J12,MentalKSAreas,MentalKSAttr)),0)</f>
        <v>19</v>
      </c>
      <c r="M12" s="46" t="n">
        <v>11</v>
      </c>
      <c r="N12" s="21" t="n">
        <f aca="false">L12+M12</f>
        <v>30</v>
      </c>
      <c r="O12" s="45"/>
      <c r="P12" s="45"/>
      <c r="Q12" s="27" t="n">
        <f aca="true">IF(ISTEXT(O12),INDIRECT(LOOKUP(O12,PhysicalKSAreas,PhysicalKSAttr)),0)</f>
        <v>0</v>
      </c>
      <c r="R12" s="46"/>
      <c r="S12" s="21" t="n">
        <f aca="false">Q12+R12</f>
        <v>0</v>
      </c>
      <c r="T12" s="45" t="s">
        <v>268</v>
      </c>
      <c r="U12" s="45"/>
      <c r="V12" s="25" t="n">
        <f aca="true">IF(ISTEXT(T12),INDIRECT(LOOKUP(T12,SpiritualKSAreas,SpiritualKSAttr)),0)</f>
        <v>19</v>
      </c>
      <c r="W12" s="46" t="n">
        <v>12</v>
      </c>
      <c r="X12" s="27" t="n">
        <f aca="false">V12+W12</f>
        <v>31</v>
      </c>
      <c r="Y12" s="98" t="s">
        <v>57</v>
      </c>
      <c r="Z12" s="98"/>
      <c r="AA12" s="99" t="s">
        <v>58</v>
      </c>
      <c r="AB12" s="100" t="s">
        <v>59</v>
      </c>
      <c r="AC12" s="100"/>
      <c r="AD12" s="100" t="s">
        <v>60</v>
      </c>
      <c r="AE12" s="100"/>
      <c r="AF12" s="99" t="s">
        <v>61</v>
      </c>
      <c r="AG12" s="99" t="s">
        <v>62</v>
      </c>
      <c r="AH12" s="100" t="s">
        <v>63</v>
      </c>
      <c r="AI12" s="100"/>
      <c r="AJ12" s="100" t="s">
        <v>64</v>
      </c>
      <c r="AK12" s="100"/>
      <c r="AL12" s="101" t="s">
        <v>65</v>
      </c>
      <c r="AM12" s="102" t="s">
        <v>206</v>
      </c>
      <c r="AN12" s="102"/>
      <c r="AO12" s="102"/>
      <c r="AP12" s="102"/>
      <c r="AQ12" s="35" t="n">
        <f aca="false">X9</f>
        <v>31</v>
      </c>
      <c r="AR12" s="51" t="n">
        <f aca="true">IF(ISTEXT(AM12),INDIRECT(LOOKUP(AM12,HekaKSAreas,HekaKSCat)),0)</f>
        <v>0</v>
      </c>
      <c r="AS12" s="51"/>
      <c r="AT12" s="51" t="n">
        <f aca="true">IF(ISTEXT(AM12),INDIRECT(LOOKUP(AM12,HekaKSAreas,HekaKSAttr)),0)</f>
        <v>16</v>
      </c>
      <c r="AU12" s="51"/>
      <c r="AV12" s="35" t="n">
        <f aca="true">IF(ISTEXT(AM12),INDIRECT(LOOKUP(AM12,HekaKSAreas,HekaKSTrait)),0)</f>
        <v>0</v>
      </c>
      <c r="AW12" s="36" t="n">
        <f aca="false">(AQ12+AR12+AT12+AV12)</f>
        <v>47</v>
      </c>
    </row>
    <row collapsed="false" customFormat="false" customHeight="false" hidden="false" ht="12.9" outlineLevel="0" r="13">
      <c r="A13" s="92" t="s">
        <v>66</v>
      </c>
      <c r="B13" s="92"/>
      <c r="C13" s="93" t="n">
        <v>12</v>
      </c>
      <c r="D13" s="92" t="s">
        <v>67</v>
      </c>
      <c r="E13" s="92"/>
      <c r="F13" s="93" t="n">
        <v>12</v>
      </c>
      <c r="G13" s="92" t="s">
        <v>68</v>
      </c>
      <c r="H13" s="92"/>
      <c r="I13" s="93" t="n">
        <v>15</v>
      </c>
      <c r="J13" s="45" t="s">
        <v>360</v>
      </c>
      <c r="K13" s="45"/>
      <c r="L13" s="64" t="n">
        <f aca="true">IF(ISTEXT(J13),INDIRECT(LOOKUP(J13,MentalKSAreas,MentalKSAttr)),0)</f>
        <v>19</v>
      </c>
      <c r="M13" s="46" t="n">
        <v>18</v>
      </c>
      <c r="N13" s="21" t="n">
        <f aca="false">L13+M13</f>
        <v>37</v>
      </c>
      <c r="O13" s="45"/>
      <c r="P13" s="45"/>
      <c r="Q13" s="27" t="n">
        <f aca="true">IF(ISTEXT(O13),INDIRECT(LOOKUP(O13,PhysicalKSAreas,PhysicalKSAttr)),0)</f>
        <v>0</v>
      </c>
      <c r="R13" s="46"/>
      <c r="S13" s="21" t="n">
        <f aca="false">Q13+R13</f>
        <v>0</v>
      </c>
      <c r="T13" s="45" t="s">
        <v>274</v>
      </c>
      <c r="U13" s="45"/>
      <c r="V13" s="25" t="n">
        <f aca="true">IF(ISTEXT(T13),INDIRECT(LOOKUP(T13,SpiritualKSAreas,SpiritualKSAttr)),0)</f>
        <v>19</v>
      </c>
      <c r="W13" s="46" t="n">
        <v>12</v>
      </c>
      <c r="X13" s="27" t="n">
        <f aca="false">V13+W13</f>
        <v>31</v>
      </c>
      <c r="Y13" s="103" t="s">
        <v>69</v>
      </c>
      <c r="Z13" s="10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104"/>
      <c r="AM13" s="102" t="s">
        <v>244</v>
      </c>
      <c r="AN13" s="102"/>
      <c r="AO13" s="102"/>
      <c r="AP13" s="102"/>
      <c r="AQ13" s="35" t="n">
        <f aca="false">X10</f>
        <v>31</v>
      </c>
      <c r="AR13" s="51" t="n">
        <f aca="true">IF(ISTEXT(AM13),INDIRECT(LOOKUP(AM13,HekaKSAreas,HekaKSCat)),0)</f>
        <v>0</v>
      </c>
      <c r="AS13" s="51"/>
      <c r="AT13" s="51" t="n">
        <f aca="true">IF(ISTEXT(AM13),INDIRECT(LOOKUP(AM13,HekaKSAreas,HekaKSAttr)),0)</f>
        <v>19</v>
      </c>
      <c r="AU13" s="51"/>
      <c r="AV13" s="35" t="n">
        <f aca="true">IF(ISTEXT(AM13),INDIRECT(LOOKUP(AM13,HekaKSAreas,HekaKSTrait)),0)</f>
        <v>0</v>
      </c>
      <c r="AW13" s="36" t="n">
        <f aca="false">(AQ13+AR13+AT13+AV13)</f>
        <v>50</v>
      </c>
    </row>
    <row collapsed="false" customFormat="true" customHeight="false" hidden="false" ht="15.2" outlineLevel="0" r="14" s="91">
      <c r="A14" s="87" t="s">
        <v>70</v>
      </c>
      <c r="B14" s="87"/>
      <c r="C14" s="88" t="n">
        <f aca="false">(C15+C16+C17)</f>
        <v>46</v>
      </c>
      <c r="D14" s="87" t="s">
        <v>71</v>
      </c>
      <c r="E14" s="87"/>
      <c r="F14" s="89" t="n">
        <f aca="false">(F15+F16+F17)</f>
        <v>41</v>
      </c>
      <c r="G14" s="87" t="s">
        <v>72</v>
      </c>
      <c r="H14" s="87"/>
      <c r="I14" s="88" t="n">
        <f aca="false">(I15+I16+I17)</f>
        <v>49</v>
      </c>
      <c r="J14" s="45"/>
      <c r="K14" s="45"/>
      <c r="L14" s="64" t="n">
        <f aca="true">IF(ISTEXT(J14),INDIRECT(LOOKUP(J14,MentalKSAreas,MentalKSAttr)),0)</f>
        <v>0</v>
      </c>
      <c r="M14" s="46"/>
      <c r="N14" s="21" t="n">
        <f aca="false">L14+M14</f>
        <v>0</v>
      </c>
      <c r="O14" s="45"/>
      <c r="P14" s="45"/>
      <c r="Q14" s="27" t="n">
        <f aca="true">IF(ISTEXT(O14),INDIRECT(LOOKUP(O14,PhysicalKSAreas,PhysicalKSAttr)),0)</f>
        <v>0</v>
      </c>
      <c r="R14" s="46"/>
      <c r="S14" s="21" t="n">
        <f aca="false">Q14+R14</f>
        <v>0</v>
      </c>
      <c r="T14" s="45" t="s">
        <v>309</v>
      </c>
      <c r="U14" s="45"/>
      <c r="V14" s="25" t="n">
        <f aca="true">IF(ISTEXT(T14),INDIRECT(LOOKUP(T14,SpiritualKSAreas,SpiritualKSAttr)),0)</f>
        <v>19</v>
      </c>
      <c r="W14" s="46" t="n">
        <v>12</v>
      </c>
      <c r="X14" s="27" t="n">
        <f aca="false">V14+W14</f>
        <v>31</v>
      </c>
      <c r="Y14" s="105" t="s">
        <v>73</v>
      </c>
      <c r="Z14" s="105"/>
      <c r="AA14" s="43" t="n">
        <v>2</v>
      </c>
      <c r="AB14" s="43" t="n">
        <v>3</v>
      </c>
      <c r="AC14" s="43"/>
      <c r="AD14" s="43" t="n">
        <v>2</v>
      </c>
      <c r="AE14" s="43"/>
      <c r="AF14" s="43" t="n">
        <v>2</v>
      </c>
      <c r="AG14" s="43" t="n">
        <v>2</v>
      </c>
      <c r="AH14" s="43" t="n">
        <v>1</v>
      </c>
      <c r="AI14" s="43"/>
      <c r="AJ14" s="43" t="n">
        <v>3</v>
      </c>
      <c r="AK14" s="43"/>
      <c r="AL14" s="106"/>
      <c r="AM14" s="102" t="s">
        <v>268</v>
      </c>
      <c r="AN14" s="102"/>
      <c r="AO14" s="102"/>
      <c r="AP14" s="102"/>
      <c r="AQ14" s="75" t="n">
        <f aca="false">X12</f>
        <v>31</v>
      </c>
      <c r="AR14" s="51" t="n">
        <f aca="true">IF(ISTEXT(AM14),INDIRECT(LOOKUP(AM14,HekaKSAreas,HekaKSCat)),0)</f>
        <v>0</v>
      </c>
      <c r="AS14" s="51"/>
      <c r="AT14" s="51" t="n">
        <f aca="true">IF(ISTEXT(AM14),INDIRECT(LOOKUP(AM14,HekaKSAreas,HekaKSAttr)),0)</f>
        <v>0</v>
      </c>
      <c r="AU14" s="51"/>
      <c r="AV14" s="35" t="n">
        <f aca="true">IF(ISTEXT(AM14),INDIRECT(LOOKUP(AM14,HekaKSAreas,HekaKSTrait)),0)</f>
        <v>0</v>
      </c>
      <c r="AW14" s="36" t="n">
        <f aca="false">(AQ14+AR14+AT14+AV14)</f>
        <v>31</v>
      </c>
    </row>
    <row collapsed="false" customFormat="false" customHeight="false" hidden="false" ht="12.9" outlineLevel="0" r="15">
      <c r="A15" s="92" t="s">
        <v>74</v>
      </c>
      <c r="B15" s="92"/>
      <c r="C15" s="93" t="n">
        <v>19</v>
      </c>
      <c r="D15" s="92" t="s">
        <v>75</v>
      </c>
      <c r="E15" s="92"/>
      <c r="F15" s="93" t="n">
        <v>17</v>
      </c>
      <c r="G15" s="92" t="s">
        <v>76</v>
      </c>
      <c r="H15" s="92"/>
      <c r="I15" s="93" t="n">
        <v>19</v>
      </c>
      <c r="J15" s="45"/>
      <c r="K15" s="45"/>
      <c r="L15" s="64" t="n">
        <f aca="true">IF(ISTEXT(J15),INDIRECT(LOOKUP(J15,MentalKSAreas,MentalKSAttr)),0)</f>
        <v>0</v>
      </c>
      <c r="M15" s="46"/>
      <c r="N15" s="21" t="n">
        <f aca="false">L15+M15</f>
        <v>0</v>
      </c>
      <c r="O15" s="45"/>
      <c r="P15" s="45"/>
      <c r="Q15" s="27" t="n">
        <f aca="true">IF(ISTEXT(O15),INDIRECT(LOOKUP(O15,PhysicalKSAreas,PhysicalKSAttr)),0)</f>
        <v>0</v>
      </c>
      <c r="R15" s="46"/>
      <c r="S15" s="21" t="n">
        <f aca="false">Q15+R15</f>
        <v>0</v>
      </c>
      <c r="T15" s="45" t="s">
        <v>338</v>
      </c>
      <c r="U15" s="45"/>
      <c r="V15" s="25" t="n">
        <f aca="true">IF(ISTEXT(T15),INDIRECT(LOOKUP(T15,SpiritualKSAreas,SpiritualKSAttr)),0)</f>
        <v>19</v>
      </c>
      <c r="W15" s="46" t="n">
        <v>17</v>
      </c>
      <c r="X15" s="27" t="n">
        <f aca="false">V15+W15</f>
        <v>36</v>
      </c>
      <c r="Y15" s="105" t="s">
        <v>77</v>
      </c>
      <c r="Z15" s="105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106"/>
      <c r="AM15" s="102" t="s">
        <v>274</v>
      </c>
      <c r="AN15" s="102"/>
      <c r="AO15" s="102"/>
      <c r="AP15" s="102"/>
      <c r="AQ15" s="35" t="n">
        <f aca="false">X13</f>
        <v>31</v>
      </c>
      <c r="AR15" s="51" t="n">
        <f aca="true">IF(ISTEXT(AM15),INDIRECT(LOOKUP(AM15,HekaKSAreas,HekaKSCat)),0)</f>
        <v>0</v>
      </c>
      <c r="AS15" s="51"/>
      <c r="AT15" s="51" t="n">
        <f aca="true">IF(ISTEXT(AM15),INDIRECT(LOOKUP(AM15,HekaKSAreas,HekaKSAttr)),0)</f>
        <v>0</v>
      </c>
      <c r="AU15" s="51"/>
      <c r="AV15" s="35" t="n">
        <f aca="true">IF(ISTEXT(AM15),INDIRECT(LOOKUP(AM15,HekaKSAreas,HekaKSTrait)),0)</f>
        <v>0</v>
      </c>
      <c r="AW15" s="36" t="n">
        <f aca="false">(AQ15+AR15+AT15+AV15)</f>
        <v>31</v>
      </c>
    </row>
    <row collapsed="false" customFormat="false" customHeight="false" hidden="false" ht="12.9" outlineLevel="0" r="16">
      <c r="A16" s="92" t="s">
        <v>78</v>
      </c>
      <c r="B16" s="92"/>
      <c r="C16" s="93" t="n">
        <v>14</v>
      </c>
      <c r="D16" s="92" t="s">
        <v>79</v>
      </c>
      <c r="E16" s="92"/>
      <c r="F16" s="93" t="n">
        <v>12</v>
      </c>
      <c r="G16" s="92" t="s">
        <v>80</v>
      </c>
      <c r="H16" s="92"/>
      <c r="I16" s="93" t="n">
        <v>16</v>
      </c>
      <c r="J16" s="45"/>
      <c r="K16" s="45"/>
      <c r="L16" s="64" t="n">
        <f aca="true">IF(ISTEXT(J16),INDIRECT(LOOKUP(J16,MentalKSAreas,MentalKSAttr)),0)</f>
        <v>0</v>
      </c>
      <c r="M16" s="46"/>
      <c r="N16" s="21" t="n">
        <f aca="false">L16+M16</f>
        <v>0</v>
      </c>
      <c r="O16" s="45"/>
      <c r="P16" s="45"/>
      <c r="Q16" s="27" t="n">
        <f aca="true">IF(ISTEXT(O16),INDIRECT(LOOKUP(O16,PhysicalKSAreas,PhysicalKSAttr)),0)</f>
        <v>0</v>
      </c>
      <c r="R16" s="46"/>
      <c r="S16" s="21" t="n">
        <f aca="false">Q16+R16</f>
        <v>0</v>
      </c>
      <c r="T16" s="45" t="s">
        <v>235</v>
      </c>
      <c r="U16" s="45"/>
      <c r="V16" s="25" t="n">
        <f aca="true">IF(ISTEXT(T16),INDIRECT(LOOKUP(T16,SpiritualKSAreas,SpiritualKSAttr)),0)</f>
        <v>19</v>
      </c>
      <c r="W16" s="46" t="n">
        <v>17</v>
      </c>
      <c r="X16" s="27" t="n">
        <f aca="false">V16+W16</f>
        <v>36</v>
      </c>
      <c r="Y16" s="105" t="s">
        <v>81</v>
      </c>
      <c r="Z16" s="105"/>
      <c r="AA16" s="43" t="n">
        <v>1</v>
      </c>
      <c r="AB16" s="43" t="n">
        <v>2</v>
      </c>
      <c r="AC16" s="43"/>
      <c r="AD16" s="43" t="n">
        <v>1</v>
      </c>
      <c r="AE16" s="43"/>
      <c r="AF16" s="43" t="n">
        <v>3</v>
      </c>
      <c r="AG16" s="43" t="n">
        <v>3</v>
      </c>
      <c r="AH16" s="43" t="n">
        <v>1</v>
      </c>
      <c r="AI16" s="43"/>
      <c r="AJ16" s="43" t="n">
        <v>5</v>
      </c>
      <c r="AK16" s="43"/>
      <c r="AL16" s="106"/>
      <c r="AM16" s="102" t="s">
        <v>309</v>
      </c>
      <c r="AN16" s="102"/>
      <c r="AO16" s="102"/>
      <c r="AP16" s="102"/>
      <c r="AQ16" s="35" t="n">
        <f aca="false">X14</f>
        <v>31</v>
      </c>
      <c r="AR16" s="51" t="n">
        <f aca="true">IF(ISTEXT(AM16),INDIRECT(LOOKUP(AM16,HekaKSAreas,HekaKSCat)),0)</f>
        <v>0</v>
      </c>
      <c r="AS16" s="51"/>
      <c r="AT16" s="51" t="n">
        <f aca="true">IF(ISTEXT(AM16),INDIRECT(LOOKUP(AM16,HekaKSAreas,HekaKSAttr)),0)</f>
        <v>19</v>
      </c>
      <c r="AU16" s="51"/>
      <c r="AV16" s="35" t="n">
        <f aca="true">IF(ISTEXT(AM16),INDIRECT(LOOKUP(AM16,HekaKSAreas,HekaKSTrait)),0)</f>
        <v>0</v>
      </c>
      <c r="AW16" s="36" t="n">
        <f aca="false">(AQ16+AR16+AT16+AV16)</f>
        <v>50</v>
      </c>
    </row>
    <row collapsed="false" customFormat="false" customHeight="false" hidden="false" ht="12.9" outlineLevel="0" r="17">
      <c r="A17" s="92" t="s">
        <v>82</v>
      </c>
      <c r="B17" s="92"/>
      <c r="C17" s="93" t="n">
        <v>13</v>
      </c>
      <c r="D17" s="92" t="s">
        <v>83</v>
      </c>
      <c r="E17" s="92"/>
      <c r="F17" s="93" t="n">
        <v>12</v>
      </c>
      <c r="G17" s="92" t="s">
        <v>84</v>
      </c>
      <c r="H17" s="92"/>
      <c r="I17" s="93" t="n">
        <v>14</v>
      </c>
      <c r="J17" s="45"/>
      <c r="K17" s="45"/>
      <c r="L17" s="64" t="n">
        <f aca="true">IF(ISTEXT(J17),INDIRECT(LOOKUP(J17,MentalKSAreas,MentalKSAttr)),0)</f>
        <v>0</v>
      </c>
      <c r="M17" s="46"/>
      <c r="N17" s="21" t="n">
        <f aca="false">L17+M17</f>
        <v>0</v>
      </c>
      <c r="O17" s="45"/>
      <c r="P17" s="45"/>
      <c r="Q17" s="27" t="n">
        <f aca="true">IF(ISTEXT(O17),INDIRECT(LOOKUP(O17,PhysicalKSAreas,PhysicalKSAttr)),0)</f>
        <v>0</v>
      </c>
      <c r="R17" s="46"/>
      <c r="S17" s="21" t="n">
        <f aca="false">Q17+R17</f>
        <v>0</v>
      </c>
      <c r="T17" s="45" t="s">
        <v>212</v>
      </c>
      <c r="U17" s="45"/>
      <c r="V17" s="25" t="n">
        <f aca="true">IF(ISTEXT(T17),INDIRECT(LOOKUP(T17,SpiritualKSAreas,SpiritualKSAttr)),0)</f>
        <v>19</v>
      </c>
      <c r="W17" s="46" t="n">
        <v>21</v>
      </c>
      <c r="X17" s="27" t="n">
        <f aca="false">V17+W17</f>
        <v>40</v>
      </c>
      <c r="Y17" s="105" t="s">
        <v>85</v>
      </c>
      <c r="Z17" s="105"/>
      <c r="AA17" s="42" t="n">
        <f aca="false">FLOOR((AA13+AA14+AA15+AA16)/4,1)</f>
        <v>0</v>
      </c>
      <c r="AB17" s="42" t="n">
        <f aca="false">FLOOR((AB13+AB14+AB15+AB16)/4,1)</f>
        <v>1</v>
      </c>
      <c r="AC17" s="42"/>
      <c r="AD17" s="42" t="n">
        <f aca="false">FLOOR((AD13+AD14+AD15+AD16)/4,1)</f>
        <v>0</v>
      </c>
      <c r="AE17" s="42"/>
      <c r="AF17" s="42" t="n">
        <f aca="false">FLOOR((AF13+AF14+AF15+AF16)/4,1)</f>
        <v>1</v>
      </c>
      <c r="AG17" s="42" t="n">
        <f aca="false">FLOOR((AG13+AG14+AG15+AG16)/4,1)</f>
        <v>1</v>
      </c>
      <c r="AH17" s="42" t="n">
        <f aca="false">FLOOR((AH13+AH14+AH15+AH16)/4,1)</f>
        <v>0</v>
      </c>
      <c r="AI17" s="42"/>
      <c r="AJ17" s="42" t="n">
        <f aca="false">FLOOR((AJ13+AJ14+AJ15+AJ16)/4,1)</f>
        <v>2</v>
      </c>
      <c r="AK17" s="42"/>
      <c r="AL17" s="107" t="n">
        <f aca="false">FLOOR((AL13+AL14+AL15+AL16)/4,1)</f>
        <v>0</v>
      </c>
      <c r="AM17" s="102" t="s">
        <v>212</v>
      </c>
      <c r="AN17" s="102"/>
      <c r="AO17" s="102"/>
      <c r="AP17" s="102"/>
      <c r="AQ17" s="35" t="n">
        <f aca="false">X17</f>
        <v>40</v>
      </c>
      <c r="AR17" s="51" t="n">
        <f aca="true">IF(ISTEXT(AM17),INDIRECT(LOOKUP(AM17,HekaKSAreas,HekaKSCat)),0)</f>
        <v>53</v>
      </c>
      <c r="AS17" s="51"/>
      <c r="AT17" s="51" t="n">
        <f aca="true">IF(ISTEXT(AM17),INDIRECT(LOOKUP(AM17,HekaKSAreas,HekaKSAttr)),0)</f>
        <v>0</v>
      </c>
      <c r="AU17" s="51"/>
      <c r="AV17" s="35" t="n">
        <f aca="true">IF(ISTEXT(AM17),INDIRECT(LOOKUP(AM17,HekaKSAreas,HekaKSTrait)),0)</f>
        <v>0</v>
      </c>
      <c r="AW17" s="36" t="n">
        <f aca="false">(AQ17+AR17+AT17+AV17)</f>
        <v>93</v>
      </c>
    </row>
    <row collapsed="false" customFormat="false" customHeight="false" hidden="false" ht="15.3" outlineLevel="0" r="18">
      <c r="A18" s="108"/>
      <c r="B18" s="108"/>
      <c r="C18" s="109"/>
      <c r="D18" s="108"/>
      <c r="E18" s="108"/>
      <c r="F18" s="109"/>
      <c r="G18" s="108"/>
      <c r="H18" s="108"/>
      <c r="I18" s="109"/>
      <c r="J18" s="45"/>
      <c r="K18" s="45"/>
      <c r="L18" s="64" t="n">
        <f aca="true">IF(ISTEXT(J18),INDIRECT(LOOKUP(J18,MentalKSAreas,MentalKSAttr)),0)</f>
        <v>0</v>
      </c>
      <c r="M18" s="46"/>
      <c r="N18" s="21" t="n">
        <f aca="false">L18+M18</f>
        <v>0</v>
      </c>
      <c r="O18" s="45"/>
      <c r="P18" s="45"/>
      <c r="Q18" s="27" t="n">
        <f aca="true">IF(ISTEXT(O18),INDIRECT(LOOKUP(O18,PhysicalKSAreas,PhysicalKSAttr)),0)</f>
        <v>0</v>
      </c>
      <c r="R18" s="46"/>
      <c r="S18" s="21" t="n">
        <f aca="false">Q18+R18</f>
        <v>0</v>
      </c>
      <c r="T18" s="45" t="s">
        <v>282</v>
      </c>
      <c r="U18" s="45"/>
      <c r="V18" s="25" t="n">
        <f aca="true">IF(ISTEXT(T18),INDIRECT(LOOKUP(T18,SpiritualKSAreas,SpiritualKSAttr)),0)</f>
        <v>19</v>
      </c>
      <c r="W18" s="46" t="n">
        <v>15</v>
      </c>
      <c r="X18" s="27" t="n">
        <f aca="false">V18+W18</f>
        <v>34</v>
      </c>
      <c r="Y18" s="4" t="s">
        <v>86</v>
      </c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102"/>
      <c r="AN18" s="102"/>
      <c r="AO18" s="102"/>
      <c r="AP18" s="102"/>
      <c r="AQ18" s="35"/>
      <c r="AR18" s="51" t="n">
        <f aca="true">IF(ISTEXT(AM18),INDIRECT(LOOKUP(AM18,HekaKSAreas,HekaKSCat)),0)</f>
        <v>0</v>
      </c>
      <c r="AS18" s="51"/>
      <c r="AT18" s="51" t="n">
        <f aca="true">IF(ISTEXT(AM18),INDIRECT(LOOKUP(AM18,HekaKSAreas,HekaKSAttr)),0)</f>
        <v>0</v>
      </c>
      <c r="AU18" s="51"/>
      <c r="AV18" s="35" t="n">
        <f aca="true">IF(ISTEXT(AM18),INDIRECT(LOOKUP(AM18,HekaKSAreas,HekaKSTrait)),0)</f>
        <v>0</v>
      </c>
      <c r="AW18" s="36" t="n">
        <f aca="false">(AQ18+AR18+AT18+AV18)</f>
        <v>0</v>
      </c>
    </row>
    <row collapsed="false" customFormat="false" customHeight="false" hidden="false" ht="15.2" outlineLevel="0" r="19">
      <c r="A19" s="4" t="s">
        <v>87</v>
      </c>
      <c r="B19" s="4"/>
      <c r="C19" s="4"/>
      <c r="D19" s="4"/>
      <c r="E19" s="4"/>
      <c r="F19" s="4"/>
      <c r="G19" s="4"/>
      <c r="H19" s="4"/>
      <c r="I19" s="4"/>
      <c r="J19" s="45"/>
      <c r="K19" s="45"/>
      <c r="L19" s="64" t="n">
        <f aca="true">IF(ISTEXT(J19),INDIRECT(LOOKUP(J19,MentalKSAreas,MentalKSAttr)),0)</f>
        <v>0</v>
      </c>
      <c r="M19" s="46"/>
      <c r="N19" s="21" t="n">
        <f aca="false">L19+M19</f>
        <v>0</v>
      </c>
      <c r="O19" s="45"/>
      <c r="P19" s="45"/>
      <c r="Q19" s="27" t="n">
        <f aca="true">IF(ISTEXT(O19),INDIRECT(LOOKUP(O19,PhysicalKSAreas,PhysicalKSAttr)),0)</f>
        <v>0</v>
      </c>
      <c r="R19" s="46"/>
      <c r="S19" s="21" t="n">
        <f aca="false">Q19+R19</f>
        <v>0</v>
      </c>
      <c r="T19" s="45"/>
      <c r="U19" s="45"/>
      <c r="V19" s="25" t="n">
        <f aca="true">IF(ISTEXT(T19),INDIRECT(LOOKUP(T19,SpiritualKSAreas,SpiritualKSAttr)),0)</f>
        <v>0</v>
      </c>
      <c r="W19" s="46"/>
      <c r="X19" s="27" t="n">
        <f aca="false">V19+W19</f>
        <v>0</v>
      </c>
      <c r="Y19" s="110" t="s">
        <v>421</v>
      </c>
      <c r="Z19" s="110"/>
      <c r="AA19" s="110"/>
      <c r="AB19" s="111" t="s">
        <v>393</v>
      </c>
      <c r="AC19" s="111"/>
      <c r="AD19" s="111"/>
      <c r="AE19" s="111"/>
      <c r="AF19" s="111"/>
      <c r="AG19" s="112"/>
      <c r="AH19" s="112"/>
      <c r="AI19" s="112"/>
      <c r="AJ19" s="112"/>
      <c r="AK19" s="112"/>
      <c r="AL19" s="112"/>
      <c r="AM19" s="102"/>
      <c r="AN19" s="102"/>
      <c r="AO19" s="102"/>
      <c r="AP19" s="102"/>
      <c r="AQ19" s="35"/>
      <c r="AR19" s="51" t="n">
        <f aca="true">IF(ISTEXT(AM19),INDIRECT(LOOKUP(AM19,HekaKSAreas,HekaKSCat)),0)</f>
        <v>0</v>
      </c>
      <c r="AS19" s="51"/>
      <c r="AT19" s="51" t="n">
        <f aca="true">IF(ISTEXT(AM19),INDIRECT(LOOKUP(AM19,HekaKSAreas,HekaKSAttr)),0)</f>
        <v>0</v>
      </c>
      <c r="AU19" s="51"/>
      <c r="AV19" s="35" t="n">
        <f aca="true">IF(ISTEXT(AM19),INDIRECT(LOOKUP(AM19,HekaKSAreas,HekaKSTrait)),0)</f>
        <v>0</v>
      </c>
      <c r="AW19" s="36" t="n">
        <f aca="false">(AQ19+AR19+AT19+AV19)</f>
        <v>0</v>
      </c>
    </row>
    <row collapsed="false" customFormat="false" customHeight="false" hidden="false" ht="15.2" outlineLevel="0" r="20">
      <c r="A20" s="113" t="s">
        <v>88</v>
      </c>
      <c r="B20" s="113"/>
      <c r="C20" s="113"/>
      <c r="D20" s="113" t="s">
        <v>89</v>
      </c>
      <c r="E20" s="113"/>
      <c r="F20" s="113"/>
      <c r="G20" s="113" t="s">
        <v>90</v>
      </c>
      <c r="H20" s="113"/>
      <c r="I20" s="113"/>
      <c r="J20" s="45"/>
      <c r="K20" s="45"/>
      <c r="L20" s="64" t="n">
        <f aca="true">IF(ISTEXT(J20),INDIRECT(LOOKUP(J20,MentalKSAreas,MentalKSAttr)),0)</f>
        <v>0</v>
      </c>
      <c r="M20" s="46"/>
      <c r="N20" s="21" t="n">
        <f aca="false">L20+M20</f>
        <v>0</v>
      </c>
      <c r="O20" s="45"/>
      <c r="P20" s="45"/>
      <c r="Q20" s="27" t="n">
        <f aca="true">IF(ISTEXT(O20),INDIRECT(LOOKUP(O20,PhysicalKSAreas,PhysicalKSAttr)),0)</f>
        <v>0</v>
      </c>
      <c r="R20" s="46"/>
      <c r="S20" s="21" t="n">
        <f aca="false">Q20+R20</f>
        <v>0</v>
      </c>
      <c r="T20" s="45"/>
      <c r="U20" s="45"/>
      <c r="V20" s="25" t="n">
        <f aca="true">IF(ISTEXT(T20),INDIRECT(LOOKUP(T20,SpiritualKSAreas,SpiritualKSAttr)),0)</f>
        <v>0</v>
      </c>
      <c r="W20" s="46"/>
      <c r="X20" s="27" t="n">
        <f aca="false">V20+W20</f>
        <v>0</v>
      </c>
      <c r="Y20" s="110" t="s">
        <v>422</v>
      </c>
      <c r="Z20" s="110"/>
      <c r="AA20" s="110"/>
      <c r="AB20" s="111" t="s">
        <v>423</v>
      </c>
      <c r="AC20" s="111"/>
      <c r="AD20" s="111"/>
      <c r="AE20" s="111"/>
      <c r="AF20" s="111"/>
      <c r="AG20" s="112"/>
      <c r="AH20" s="112"/>
      <c r="AI20" s="112"/>
      <c r="AJ20" s="112"/>
      <c r="AK20" s="112"/>
      <c r="AL20" s="112"/>
      <c r="AM20" s="102"/>
      <c r="AN20" s="102"/>
      <c r="AO20" s="102"/>
      <c r="AP20" s="102"/>
      <c r="AQ20" s="35"/>
      <c r="AR20" s="51" t="n">
        <f aca="true">IF(ISTEXT(AM20),INDIRECT(LOOKUP(AM20,HekaKSAreas,HekaKSCat)),0)</f>
        <v>0</v>
      </c>
      <c r="AS20" s="51"/>
      <c r="AT20" s="51" t="n">
        <f aca="true">IF(ISTEXT(AM20),INDIRECT(LOOKUP(AM20,HekaKSAreas,HekaKSAttr)),0)</f>
        <v>0</v>
      </c>
      <c r="AU20" s="51"/>
      <c r="AV20" s="35" t="n">
        <f aca="true">IF(ISTEXT(AM20),INDIRECT(LOOKUP(AM20,HekaKSAreas,HekaKSTrait)),0)</f>
        <v>0</v>
      </c>
      <c r="AW20" s="36" t="n">
        <f aca="false">(AQ20+AR20+AT20+AV20)</f>
        <v>0</v>
      </c>
    </row>
    <row collapsed="false" customFormat="true" customHeight="false" hidden="false" ht="12.9" outlineLevel="0" r="21" s="119">
      <c r="A21" s="114"/>
      <c r="B21" s="115"/>
      <c r="C21" s="116"/>
      <c r="D21" s="117"/>
      <c r="E21" s="117"/>
      <c r="F21" s="117"/>
      <c r="G21" s="114"/>
      <c r="H21" s="115"/>
      <c r="I21" s="116"/>
      <c r="J21" s="45"/>
      <c r="K21" s="45"/>
      <c r="L21" s="64" t="n">
        <f aca="true">IF(ISTEXT(J21),INDIRECT(LOOKUP(J21,MentalKSAreas,MentalKSAttr)),0)</f>
        <v>0</v>
      </c>
      <c r="M21" s="46"/>
      <c r="N21" s="21" t="n">
        <f aca="false">L21+M21</f>
        <v>0</v>
      </c>
      <c r="O21" s="45"/>
      <c r="P21" s="45"/>
      <c r="Q21" s="27" t="n">
        <f aca="true">IF(ISTEXT(O21),INDIRECT(LOOKUP(O21,PhysicalKSAreas,PhysicalKSAttr)),0)</f>
        <v>0</v>
      </c>
      <c r="R21" s="46"/>
      <c r="S21" s="21" t="n">
        <f aca="false">Q21+R21</f>
        <v>0</v>
      </c>
      <c r="T21" s="45"/>
      <c r="U21" s="45"/>
      <c r="V21" s="25" t="n">
        <f aca="true">IF(ISTEXT(T21),INDIRECT(LOOKUP(T21,SpiritualKSAreas,SpiritualKSAttr)),0)</f>
        <v>0</v>
      </c>
      <c r="W21" s="46"/>
      <c r="X21" s="27" t="n">
        <f aca="false">V21+W21</f>
        <v>0</v>
      </c>
      <c r="Y21" s="110" t="s">
        <v>424</v>
      </c>
      <c r="Z21" s="110"/>
      <c r="AA21" s="110"/>
      <c r="AB21" s="111"/>
      <c r="AC21" s="111"/>
      <c r="AD21" s="111"/>
      <c r="AE21" s="111"/>
      <c r="AF21" s="111"/>
      <c r="AG21" s="112"/>
      <c r="AH21" s="112"/>
      <c r="AI21" s="112"/>
      <c r="AJ21" s="112"/>
      <c r="AK21" s="112"/>
      <c r="AL21" s="112"/>
      <c r="AM21" s="102"/>
      <c r="AN21" s="102"/>
      <c r="AO21" s="102"/>
      <c r="AP21" s="102"/>
      <c r="AQ21" s="118"/>
      <c r="AR21" s="51" t="n">
        <f aca="true">IF(ISTEXT(AM21),INDIRECT(LOOKUP(AM21,HekaKSAreas,HekaKSCat)),0)</f>
        <v>0</v>
      </c>
      <c r="AS21" s="51"/>
      <c r="AT21" s="51" t="n">
        <f aca="true">IF(ISTEXT(AM21),INDIRECT(LOOKUP(AM21,HekaKSAreas,HekaKSAttr)),0)</f>
        <v>0</v>
      </c>
      <c r="AU21" s="51"/>
      <c r="AV21" s="35" t="n">
        <f aca="true">IF(ISTEXT(AM21),INDIRECT(LOOKUP(AM21,HekaKSAreas,HekaKSTrait)),0)</f>
        <v>0</v>
      </c>
      <c r="AW21" s="36" t="n">
        <f aca="false">(AQ21+AR21+AT21+AV21)</f>
        <v>0</v>
      </c>
    </row>
    <row collapsed="false" customFormat="false" customHeight="false" hidden="false" ht="12.9" outlineLevel="0" r="22">
      <c r="A22" s="120" t="s">
        <v>425</v>
      </c>
      <c r="B22" s="120"/>
      <c r="C22" s="120"/>
      <c r="D22" s="121"/>
      <c r="E22" s="121"/>
      <c r="F22" s="121"/>
      <c r="G22" s="120" t="s">
        <v>92</v>
      </c>
      <c r="H22" s="120"/>
      <c r="I22" s="120"/>
      <c r="J22" s="45"/>
      <c r="K22" s="45"/>
      <c r="L22" s="64" t="n">
        <f aca="true">IF(ISTEXT(J22),INDIRECT(LOOKUP(J22,MentalKSAreas,MentalKSAttr)),0)</f>
        <v>0</v>
      </c>
      <c r="M22" s="46"/>
      <c r="N22" s="21" t="n">
        <f aca="false">L22+M22</f>
        <v>0</v>
      </c>
      <c r="O22" s="45"/>
      <c r="P22" s="45"/>
      <c r="Q22" s="27" t="n">
        <f aca="true">IF(ISTEXT(O22),INDIRECT(LOOKUP(O22,PhysicalKSAreas,PhysicalKSAttr)),0)</f>
        <v>0</v>
      </c>
      <c r="R22" s="46"/>
      <c r="S22" s="21" t="n">
        <f aca="false">Q22+R22</f>
        <v>0</v>
      </c>
      <c r="T22" s="45"/>
      <c r="U22" s="45"/>
      <c r="V22" s="25" t="n">
        <f aca="true">IF(ISTEXT(T22),INDIRECT(LOOKUP(T22,SpiritualKSAreas,SpiritualKSAttr)),0)</f>
        <v>0</v>
      </c>
      <c r="W22" s="46"/>
      <c r="X22" s="27" t="n">
        <f aca="false">V22+W22</f>
        <v>0</v>
      </c>
      <c r="Y22" s="110" t="s">
        <v>426</v>
      </c>
      <c r="Z22" s="110"/>
      <c r="AA22" s="110"/>
      <c r="AB22" s="111"/>
      <c r="AC22" s="111"/>
      <c r="AD22" s="111"/>
      <c r="AE22" s="111"/>
      <c r="AF22" s="111"/>
      <c r="AG22" s="112"/>
      <c r="AH22" s="112"/>
      <c r="AI22" s="112"/>
      <c r="AJ22" s="112"/>
      <c r="AK22" s="112"/>
      <c r="AL22" s="112"/>
      <c r="AM22" s="102"/>
      <c r="AN22" s="102"/>
      <c r="AO22" s="102"/>
      <c r="AP22" s="102"/>
      <c r="AQ22" s="35"/>
      <c r="AR22" s="51" t="n">
        <f aca="true">IF(ISTEXT(AM22),INDIRECT(LOOKUP(AM22,HekaKSAreas,HekaKSCat)),0)</f>
        <v>0</v>
      </c>
      <c r="AS22" s="51"/>
      <c r="AT22" s="51" t="n">
        <f aca="true">IF(ISTEXT(AM22),INDIRECT(LOOKUP(AM22,HekaKSAreas,HekaKSAttr)),0)</f>
        <v>0</v>
      </c>
      <c r="AU22" s="51"/>
      <c r="AV22" s="35" t="n">
        <f aca="true">IF(ISTEXT(AM22),INDIRECT(LOOKUP(AM22,HekaKSAreas,HekaKSTrait)),0)</f>
        <v>0</v>
      </c>
      <c r="AW22" s="36" t="n">
        <f aca="false">(AQ22+AR22+AT22+AV22)</f>
        <v>0</v>
      </c>
    </row>
    <row collapsed="false" customFormat="false" customHeight="false" hidden="false" ht="12.9" outlineLevel="0" r="23">
      <c r="A23" s="122"/>
      <c r="B23" s="123"/>
      <c r="C23" s="124"/>
      <c r="D23" s="125"/>
      <c r="E23" s="125"/>
      <c r="F23" s="125"/>
      <c r="G23" s="122"/>
      <c r="H23" s="123"/>
      <c r="I23" s="124"/>
      <c r="J23" s="45"/>
      <c r="K23" s="45"/>
      <c r="L23" s="64" t="n">
        <f aca="true">IF(ISTEXT(J23),INDIRECT(LOOKUP(J23,MentalKSAreas,MentalKSAttr)),0)</f>
        <v>0</v>
      </c>
      <c r="M23" s="46"/>
      <c r="N23" s="21" t="n">
        <f aca="false">L23+M23</f>
        <v>0</v>
      </c>
      <c r="O23" s="45"/>
      <c r="P23" s="45"/>
      <c r="Q23" s="27" t="n">
        <f aca="true">IF(ISTEXT(O23),INDIRECT(LOOKUP(O23,PhysicalKSAreas,PhysicalKSAttr)),0)</f>
        <v>0</v>
      </c>
      <c r="R23" s="46"/>
      <c r="S23" s="21" t="n">
        <f aca="false">Q23+R23</f>
        <v>0</v>
      </c>
      <c r="T23" s="45"/>
      <c r="U23" s="45"/>
      <c r="V23" s="25" t="n">
        <f aca="true">IF(ISTEXT(T23),INDIRECT(LOOKUP(T23,SpiritualKSAreas,SpiritualKSAttr)),0)</f>
        <v>0</v>
      </c>
      <c r="W23" s="46"/>
      <c r="X23" s="27" t="n">
        <f aca="false">V23+W23</f>
        <v>0</v>
      </c>
      <c r="Y23" s="110"/>
      <c r="Z23" s="110"/>
      <c r="AA23" s="110"/>
      <c r="AB23" s="111"/>
      <c r="AC23" s="111"/>
      <c r="AD23" s="111"/>
      <c r="AE23" s="111"/>
      <c r="AF23" s="111"/>
      <c r="AG23" s="112"/>
      <c r="AH23" s="112"/>
      <c r="AI23" s="112"/>
      <c r="AJ23" s="112"/>
      <c r="AK23" s="112"/>
      <c r="AL23" s="112"/>
      <c r="AM23" s="102"/>
      <c r="AN23" s="102"/>
      <c r="AO23" s="102"/>
      <c r="AP23" s="102"/>
      <c r="AQ23" s="35"/>
      <c r="AR23" s="51" t="n">
        <f aca="true">IF(ISTEXT(AM23),INDIRECT(LOOKUP(AM23,HekaKSAreas,HekaKSCat)),0)</f>
        <v>0</v>
      </c>
      <c r="AS23" s="51"/>
      <c r="AT23" s="51" t="n">
        <f aca="true">IF(ISTEXT(AM23),INDIRECT(LOOKUP(AM23,HekaKSAreas,HekaKSAttr)),0)</f>
        <v>0</v>
      </c>
      <c r="AU23" s="51"/>
      <c r="AV23" s="35" t="n">
        <f aca="true">IF(ISTEXT(AM23),INDIRECT(LOOKUP(AM23,HekaKSAreas,HekaKSTrait)),0)</f>
        <v>0</v>
      </c>
      <c r="AW23" s="36" t="n">
        <f aca="false">(AQ23+AR23+AT23+AV23)</f>
        <v>0</v>
      </c>
    </row>
    <row collapsed="false" customFormat="false" customHeight="false" hidden="false" ht="12.9" outlineLevel="0" r="24">
      <c r="A24" s="120" t="s">
        <v>427</v>
      </c>
      <c r="B24" s="120"/>
      <c r="C24" s="120"/>
      <c r="D24" s="121"/>
      <c r="E24" s="121"/>
      <c r="F24" s="121"/>
      <c r="G24" s="120" t="s">
        <v>94</v>
      </c>
      <c r="H24" s="120"/>
      <c r="I24" s="120"/>
      <c r="J24" s="45"/>
      <c r="K24" s="45"/>
      <c r="L24" s="64" t="n">
        <f aca="true">IF(ISTEXT(J24),INDIRECT(LOOKUP(J24,MentalKSAreas,MentalKSAttr)),0)</f>
        <v>0</v>
      </c>
      <c r="M24" s="46"/>
      <c r="N24" s="21" t="n">
        <f aca="false">L24+M24</f>
        <v>0</v>
      </c>
      <c r="O24" s="45"/>
      <c r="P24" s="45"/>
      <c r="Q24" s="27" t="n">
        <f aca="true">IF(ISTEXT(O24),INDIRECT(LOOKUP(O24,PhysicalKSAreas,PhysicalKSAttr)),0)</f>
        <v>0</v>
      </c>
      <c r="R24" s="46"/>
      <c r="S24" s="21" t="n">
        <f aca="false">Q24+R24</f>
        <v>0</v>
      </c>
      <c r="T24" s="45"/>
      <c r="U24" s="45"/>
      <c r="V24" s="25" t="n">
        <f aca="true">IF(ISTEXT(T24),INDIRECT(LOOKUP(T24,SpiritualKSAreas,SpiritualKSAttr)),0)</f>
        <v>0</v>
      </c>
      <c r="W24" s="46"/>
      <c r="X24" s="27" t="n">
        <f aca="false">V24+W24</f>
        <v>0</v>
      </c>
      <c r="Y24" s="110"/>
      <c r="Z24" s="110"/>
      <c r="AA24" s="110"/>
      <c r="AB24" s="111"/>
      <c r="AC24" s="111"/>
      <c r="AD24" s="111"/>
      <c r="AE24" s="111"/>
      <c r="AF24" s="111"/>
      <c r="AG24" s="112"/>
      <c r="AH24" s="112"/>
      <c r="AI24" s="112"/>
      <c r="AJ24" s="112"/>
      <c r="AK24" s="112"/>
      <c r="AL24" s="112"/>
      <c r="AM24" s="102"/>
      <c r="AN24" s="102"/>
      <c r="AO24" s="102"/>
      <c r="AP24" s="102"/>
      <c r="AQ24" s="35"/>
      <c r="AR24" s="51" t="n">
        <f aca="true">IF(ISTEXT(AM24),INDIRECT(LOOKUP(AM24,HekaKSAreas,HekaKSCat)),0)</f>
        <v>0</v>
      </c>
      <c r="AS24" s="51"/>
      <c r="AT24" s="51" t="n">
        <f aca="true">IF(ISTEXT(AM24),INDIRECT(LOOKUP(AM24,HekaKSAreas,HekaKSAttr)),0)</f>
        <v>0</v>
      </c>
      <c r="AU24" s="51"/>
      <c r="AV24" s="35" t="n">
        <f aca="true">IF(ISTEXT(AM24),INDIRECT(LOOKUP(AM24,HekaKSAreas,HekaKSTrait)),0)</f>
        <v>0</v>
      </c>
      <c r="AW24" s="36" t="n">
        <f aca="false">(AQ24+AR24+AT24+AV24)</f>
        <v>0</v>
      </c>
    </row>
    <row collapsed="false" customFormat="true" customHeight="false" hidden="false" ht="12.9" outlineLevel="0" r="25" s="119">
      <c r="A25" s="122"/>
      <c r="B25" s="123"/>
      <c r="C25" s="124"/>
      <c r="D25" s="125"/>
      <c r="E25" s="125"/>
      <c r="F25" s="125"/>
      <c r="G25" s="122"/>
      <c r="H25" s="123"/>
      <c r="I25" s="124"/>
      <c r="J25" s="45"/>
      <c r="K25" s="45"/>
      <c r="L25" s="64" t="n">
        <f aca="true">IF(ISTEXT(J25),INDIRECT(LOOKUP(J25,MentalKSAreas,MentalKSAttr)),0)</f>
        <v>0</v>
      </c>
      <c r="M25" s="46"/>
      <c r="N25" s="21" t="n">
        <f aca="false">L25+M25</f>
        <v>0</v>
      </c>
      <c r="O25" s="45"/>
      <c r="P25" s="45"/>
      <c r="Q25" s="27" t="n">
        <f aca="true">IF(ISTEXT(O25),INDIRECT(LOOKUP(O25,PhysicalKSAreas,PhysicalKSAttr)),0)</f>
        <v>0</v>
      </c>
      <c r="R25" s="46"/>
      <c r="S25" s="21" t="n">
        <f aca="false">Q25+R25</f>
        <v>0</v>
      </c>
      <c r="T25" s="45"/>
      <c r="U25" s="45"/>
      <c r="V25" s="25" t="n">
        <f aca="true">IF(ISTEXT(T25),INDIRECT(LOOKUP(T25,SpiritualKSAreas,SpiritualKSAttr)),0)</f>
        <v>0</v>
      </c>
      <c r="W25" s="46"/>
      <c r="X25" s="27" t="n">
        <f aca="false">V25+W25</f>
        <v>0</v>
      </c>
      <c r="Y25" s="110"/>
      <c r="Z25" s="110"/>
      <c r="AA25" s="110"/>
      <c r="AB25" s="111"/>
      <c r="AC25" s="111"/>
      <c r="AD25" s="111"/>
      <c r="AE25" s="111"/>
      <c r="AF25" s="111"/>
      <c r="AG25" s="112"/>
      <c r="AH25" s="112"/>
      <c r="AI25" s="112"/>
      <c r="AJ25" s="112"/>
      <c r="AK25" s="112"/>
      <c r="AL25" s="112"/>
      <c r="AM25" s="102"/>
      <c r="AN25" s="102"/>
      <c r="AO25" s="102"/>
      <c r="AP25" s="102"/>
      <c r="AQ25" s="118"/>
      <c r="AR25" s="51" t="n">
        <f aca="true">IF(ISTEXT(AM25),INDIRECT(LOOKUP(AM25,HekaKSAreas,HekaKSCat)),0)</f>
        <v>0</v>
      </c>
      <c r="AS25" s="51"/>
      <c r="AT25" s="51" t="n">
        <f aca="true">IF(ISTEXT(AM25),INDIRECT(LOOKUP(AM25,HekaKSAreas,HekaKSAttr)),0)</f>
        <v>0</v>
      </c>
      <c r="AU25" s="51"/>
      <c r="AV25" s="35" t="n">
        <f aca="true">IF(ISTEXT(AM25),INDIRECT(LOOKUP(AM25,HekaKSAreas,HekaKSTrait)),0)</f>
        <v>0</v>
      </c>
      <c r="AW25" s="36" t="n">
        <f aca="false">(AQ25+AR25+AT25+AV25)</f>
        <v>0</v>
      </c>
    </row>
    <row collapsed="false" customFormat="false" customHeight="false" hidden="false" ht="13.4" outlineLevel="0" r="26">
      <c r="A26" s="120" t="s">
        <v>428</v>
      </c>
      <c r="B26" s="120"/>
      <c r="C26" s="120"/>
      <c r="D26" s="121"/>
      <c r="E26" s="121"/>
      <c r="F26" s="121"/>
      <c r="G26" s="120" t="s">
        <v>429</v>
      </c>
      <c r="H26" s="120"/>
      <c r="I26" s="120"/>
      <c r="J26" s="45"/>
      <c r="K26" s="45"/>
      <c r="L26" s="64" t="n">
        <f aca="true">IF(ISTEXT(J26),INDIRECT(LOOKUP(J26,MentalKSAreas,MentalKSAttr)),0)</f>
        <v>0</v>
      </c>
      <c r="M26" s="46"/>
      <c r="N26" s="21" t="n">
        <f aca="false">L26+M26</f>
        <v>0</v>
      </c>
      <c r="O26" s="45"/>
      <c r="P26" s="45"/>
      <c r="Q26" s="27" t="n">
        <f aca="true">IF(ISTEXT(O26),INDIRECT(LOOKUP(O26,PhysicalKSAreas,PhysicalKSAttr)),0)</f>
        <v>0</v>
      </c>
      <c r="R26" s="46"/>
      <c r="S26" s="21" t="n">
        <f aca="false">Q26+R26</f>
        <v>0</v>
      </c>
      <c r="T26" s="45"/>
      <c r="U26" s="45"/>
      <c r="V26" s="25" t="n">
        <f aca="true">IF(ISTEXT(T26),INDIRECT(LOOKUP(T26,SpiritualKSAreas,SpiritualKSAttr)),0)</f>
        <v>0</v>
      </c>
      <c r="W26" s="46"/>
      <c r="X26" s="27" t="n">
        <f aca="false">V26+W26</f>
        <v>0</v>
      </c>
      <c r="Y26" s="110"/>
      <c r="Z26" s="110"/>
      <c r="AA26" s="110"/>
      <c r="AB26" s="111"/>
      <c r="AC26" s="111"/>
      <c r="AD26" s="111"/>
      <c r="AE26" s="111"/>
      <c r="AF26" s="111"/>
      <c r="AG26" s="112"/>
      <c r="AH26" s="112"/>
      <c r="AI26" s="112"/>
      <c r="AJ26" s="112"/>
      <c r="AK26" s="112"/>
      <c r="AL26" s="112"/>
      <c r="AM26" s="102"/>
      <c r="AN26" s="102"/>
      <c r="AO26" s="102"/>
      <c r="AP26" s="102"/>
      <c r="AQ26" s="35"/>
      <c r="AR26" s="51" t="n">
        <f aca="true">IF(ISTEXT(AM26),INDIRECT(LOOKUP(AM26,HekaKSAreas,HekaKSCat)),0)</f>
        <v>0</v>
      </c>
      <c r="AS26" s="51"/>
      <c r="AT26" s="51" t="n">
        <f aca="true">IF(ISTEXT(AM26),INDIRECT(LOOKUP(AM26,HekaKSAreas,HekaKSAttr)),0)</f>
        <v>0</v>
      </c>
      <c r="AU26" s="51"/>
      <c r="AV26" s="35" t="n">
        <f aca="true">IF(ISTEXT(AM26),INDIRECT(LOOKUP(AM26,HekaKSAreas,HekaKSTrait)),0)</f>
        <v>0</v>
      </c>
      <c r="AW26" s="36" t="n">
        <f aca="false">(AQ26+AR26+AT26+AV26)</f>
        <v>0</v>
      </c>
    </row>
    <row collapsed="false" customFormat="true" customHeight="false" hidden="false" ht="12.9" outlineLevel="0" r="27" s="119">
      <c r="A27" s="122"/>
      <c r="B27" s="123"/>
      <c r="C27" s="124"/>
      <c r="D27" s="125"/>
      <c r="E27" s="125"/>
      <c r="F27" s="125"/>
      <c r="G27" s="122"/>
      <c r="H27" s="123"/>
      <c r="I27" s="124"/>
      <c r="J27" s="41" t="s">
        <v>395</v>
      </c>
      <c r="K27" s="41"/>
      <c r="L27" s="46" t="n">
        <f aca="false">C11</f>
        <v>19</v>
      </c>
      <c r="M27" s="46" t="n">
        <v>12</v>
      </c>
      <c r="N27" s="21" t="n">
        <f aca="false">L27+M27</f>
        <v>31</v>
      </c>
      <c r="O27" s="41"/>
      <c r="P27" s="41"/>
      <c r="Q27" s="46"/>
      <c r="R27" s="46"/>
      <c r="S27" s="21" t="n">
        <f aca="false">Q27+R27</f>
        <v>0</v>
      </c>
      <c r="T27" s="41"/>
      <c r="U27" s="41"/>
      <c r="V27" s="46"/>
      <c r="W27" s="46"/>
      <c r="X27" s="27" t="n">
        <f aca="false">V27+W27</f>
        <v>0</v>
      </c>
      <c r="Y27" s="110"/>
      <c r="Z27" s="110"/>
      <c r="AA27" s="110"/>
      <c r="AB27" s="111"/>
      <c r="AC27" s="111"/>
      <c r="AD27" s="111"/>
      <c r="AE27" s="111"/>
      <c r="AF27" s="111"/>
      <c r="AG27" s="112"/>
      <c r="AH27" s="112"/>
      <c r="AI27" s="112"/>
      <c r="AJ27" s="112"/>
      <c r="AK27" s="112"/>
      <c r="AL27" s="112"/>
      <c r="AM27" s="102"/>
      <c r="AN27" s="102"/>
      <c r="AO27" s="102"/>
      <c r="AP27" s="102"/>
      <c r="AQ27" s="118"/>
      <c r="AR27" s="51" t="n">
        <f aca="true">IF(ISTEXT(AM27),INDIRECT(LOOKUP(AM27,HekaKSAreas,HekaKSCat)),0)</f>
        <v>0</v>
      </c>
      <c r="AS27" s="51"/>
      <c r="AT27" s="51" t="n">
        <f aca="true">IF(ISTEXT(AM27),INDIRECT(LOOKUP(AM27,HekaKSAreas,HekaKSAttr)),0)</f>
        <v>0</v>
      </c>
      <c r="AU27" s="51"/>
      <c r="AV27" s="35" t="n">
        <f aca="true">IF(ISTEXT(AM27),INDIRECT(LOOKUP(AM27,HekaKSAreas,HekaKSTrait)),0)</f>
        <v>0</v>
      </c>
      <c r="AW27" s="36" t="n">
        <f aca="false">(AQ27+AR27+AT27+AV27)</f>
        <v>0</v>
      </c>
    </row>
    <row collapsed="false" customFormat="false" customHeight="false" hidden="false" ht="12.9" outlineLevel="0" r="28">
      <c r="A28" s="120" t="s">
        <v>97</v>
      </c>
      <c r="B28" s="120"/>
      <c r="C28" s="120"/>
      <c r="D28" s="121"/>
      <c r="E28" s="121"/>
      <c r="F28" s="121"/>
      <c r="G28" s="120" t="s">
        <v>98</v>
      </c>
      <c r="H28" s="120"/>
      <c r="I28" s="120"/>
      <c r="J28" s="41" t="s">
        <v>395</v>
      </c>
      <c r="K28" s="41"/>
      <c r="L28" s="46" t="n">
        <f aca="false">C11</f>
        <v>19</v>
      </c>
      <c r="M28" s="46" t="n">
        <v>12</v>
      </c>
      <c r="N28" s="21" t="n">
        <f aca="false">L28+M28</f>
        <v>31</v>
      </c>
      <c r="O28" s="41"/>
      <c r="P28" s="41"/>
      <c r="Q28" s="46"/>
      <c r="R28" s="46"/>
      <c r="S28" s="21" t="n">
        <f aca="false">Q28+R28</f>
        <v>0</v>
      </c>
      <c r="T28" s="41"/>
      <c r="U28" s="41"/>
      <c r="V28" s="46"/>
      <c r="W28" s="46"/>
      <c r="X28" s="27" t="n">
        <f aca="false">V28+W28</f>
        <v>0</v>
      </c>
      <c r="Y28" s="110"/>
      <c r="Z28" s="110"/>
      <c r="AA28" s="110"/>
      <c r="AB28" s="111"/>
      <c r="AC28" s="111"/>
      <c r="AD28" s="111"/>
      <c r="AE28" s="111"/>
      <c r="AF28" s="111"/>
      <c r="AG28" s="112"/>
      <c r="AH28" s="112"/>
      <c r="AI28" s="112"/>
      <c r="AJ28" s="112"/>
      <c r="AK28" s="112"/>
      <c r="AL28" s="112"/>
      <c r="AM28" s="102"/>
      <c r="AN28" s="102"/>
      <c r="AO28" s="102"/>
      <c r="AP28" s="102"/>
      <c r="AQ28" s="35"/>
      <c r="AR28" s="34"/>
      <c r="AS28" s="34"/>
      <c r="AT28" s="34"/>
      <c r="AU28" s="34"/>
      <c r="AV28" s="35"/>
      <c r="AW28" s="36" t="n">
        <f aca="false">(AQ28+AR28+AT28+AV28)</f>
        <v>0</v>
      </c>
    </row>
    <row collapsed="false" customFormat="true" customHeight="false" hidden="false" ht="12.9" outlineLevel="0" r="29" s="119">
      <c r="A29" s="122"/>
      <c r="B29" s="123"/>
      <c r="C29" s="124"/>
      <c r="D29" s="125"/>
      <c r="E29" s="125"/>
      <c r="F29" s="125"/>
      <c r="G29" s="122"/>
      <c r="H29" s="123"/>
      <c r="I29" s="124"/>
      <c r="J29" s="41"/>
      <c r="K29" s="41"/>
      <c r="L29" s="46"/>
      <c r="M29" s="46"/>
      <c r="N29" s="21" t="n">
        <f aca="false">L29+M29</f>
        <v>0</v>
      </c>
      <c r="O29" s="41"/>
      <c r="P29" s="41"/>
      <c r="Q29" s="46"/>
      <c r="R29" s="46"/>
      <c r="S29" s="21" t="n">
        <f aca="false">Q29+R29</f>
        <v>0</v>
      </c>
      <c r="T29" s="41"/>
      <c r="U29" s="41"/>
      <c r="V29" s="46"/>
      <c r="W29" s="46"/>
      <c r="X29" s="27" t="n">
        <f aca="false">V29+W29</f>
        <v>0</v>
      </c>
      <c r="Y29" s="110"/>
      <c r="Z29" s="110"/>
      <c r="AA29" s="110"/>
      <c r="AB29" s="111"/>
      <c r="AC29" s="111"/>
      <c r="AD29" s="111"/>
      <c r="AE29" s="111"/>
      <c r="AF29" s="111"/>
      <c r="AG29" s="112"/>
      <c r="AH29" s="112"/>
      <c r="AI29" s="112"/>
      <c r="AJ29" s="112"/>
      <c r="AK29" s="112"/>
      <c r="AL29" s="112"/>
      <c r="AM29" s="102"/>
      <c r="AN29" s="102"/>
      <c r="AO29" s="102"/>
      <c r="AP29" s="102"/>
      <c r="AQ29" s="118"/>
      <c r="AR29" s="34"/>
      <c r="AS29" s="34"/>
      <c r="AT29" s="34"/>
      <c r="AU29" s="34"/>
      <c r="AV29" s="118"/>
      <c r="AW29" s="36" t="n">
        <f aca="false">(AQ29+AR29+AT29+AV29)</f>
        <v>0</v>
      </c>
    </row>
    <row collapsed="false" customFormat="false" customHeight="false" hidden="false" ht="12.9" outlineLevel="0" r="30">
      <c r="A30" s="120" t="s">
        <v>430</v>
      </c>
      <c r="B30" s="120"/>
      <c r="C30" s="120"/>
      <c r="D30" s="126" t="s">
        <v>100</v>
      </c>
      <c r="E30" s="126"/>
      <c r="F30" s="126"/>
      <c r="G30" s="120" t="s">
        <v>101</v>
      </c>
      <c r="H30" s="120"/>
      <c r="I30" s="120"/>
      <c r="J30" s="41"/>
      <c r="K30" s="41"/>
      <c r="L30" s="46"/>
      <c r="M30" s="46"/>
      <c r="N30" s="21" t="n">
        <f aca="false">L30+M30</f>
        <v>0</v>
      </c>
      <c r="O30" s="41"/>
      <c r="P30" s="41"/>
      <c r="Q30" s="46"/>
      <c r="R30" s="46"/>
      <c r="S30" s="21" t="n">
        <f aca="false">Q30+R30</f>
        <v>0</v>
      </c>
      <c r="T30" s="41"/>
      <c r="U30" s="41"/>
      <c r="V30" s="46"/>
      <c r="W30" s="46"/>
      <c r="X30" s="27" t="n">
        <f aca="false">V30+W30</f>
        <v>0</v>
      </c>
      <c r="Y30" s="110"/>
      <c r="Z30" s="110"/>
      <c r="AA30" s="110"/>
      <c r="AB30" s="111"/>
      <c r="AC30" s="111"/>
      <c r="AD30" s="111"/>
      <c r="AE30" s="111"/>
      <c r="AF30" s="111"/>
      <c r="AG30" s="112"/>
      <c r="AH30" s="112"/>
      <c r="AI30" s="112"/>
      <c r="AJ30" s="112"/>
      <c r="AK30" s="112"/>
      <c r="AL30" s="112"/>
      <c r="AM30" s="102"/>
      <c r="AN30" s="102"/>
      <c r="AO30" s="102"/>
      <c r="AP30" s="102"/>
      <c r="AQ30" s="35"/>
      <c r="AR30" s="34"/>
      <c r="AS30" s="34"/>
      <c r="AT30" s="34"/>
      <c r="AU30" s="34"/>
      <c r="AV30" s="35"/>
      <c r="AW30" s="36" t="n">
        <f aca="false">(AQ30+AR30+AT30+AV30)</f>
        <v>0</v>
      </c>
    </row>
    <row collapsed="false" customFormat="true" customHeight="false" hidden="false" ht="12.9" outlineLevel="0" r="31" s="119">
      <c r="A31" s="122"/>
      <c r="B31" s="123"/>
      <c r="C31" s="124"/>
      <c r="D31" s="125"/>
      <c r="E31" s="125"/>
      <c r="F31" s="125"/>
      <c r="G31" s="121"/>
      <c r="H31" s="121"/>
      <c r="I31" s="121"/>
      <c r="J31" s="41"/>
      <c r="K31" s="41"/>
      <c r="L31" s="46"/>
      <c r="M31" s="46"/>
      <c r="N31" s="21" t="n">
        <f aca="false">L31+M31</f>
        <v>0</v>
      </c>
      <c r="O31" s="41"/>
      <c r="P31" s="41"/>
      <c r="Q31" s="46"/>
      <c r="R31" s="46"/>
      <c r="S31" s="21" t="n">
        <f aca="false">Q31+R31</f>
        <v>0</v>
      </c>
      <c r="T31" s="41"/>
      <c r="U31" s="41"/>
      <c r="V31" s="46"/>
      <c r="W31" s="46"/>
      <c r="X31" s="27" t="n">
        <f aca="false">V31+W31</f>
        <v>0</v>
      </c>
      <c r="Y31" s="110"/>
      <c r="Z31" s="110"/>
      <c r="AA31" s="110"/>
      <c r="AB31" s="111"/>
      <c r="AC31" s="111"/>
      <c r="AD31" s="111"/>
      <c r="AE31" s="111"/>
      <c r="AF31" s="111"/>
      <c r="AG31" s="112"/>
      <c r="AH31" s="112"/>
      <c r="AI31" s="112"/>
      <c r="AJ31" s="112"/>
      <c r="AK31" s="112"/>
      <c r="AL31" s="112"/>
      <c r="AM31" s="102"/>
      <c r="AN31" s="102"/>
      <c r="AO31" s="102"/>
      <c r="AP31" s="102"/>
      <c r="AQ31" s="118"/>
      <c r="AR31" s="34"/>
      <c r="AS31" s="34"/>
      <c r="AT31" s="34"/>
      <c r="AU31" s="34"/>
      <c r="AV31" s="118"/>
      <c r="AW31" s="36" t="n">
        <f aca="false">(AQ31+AR31+AT31+AV31)</f>
        <v>0</v>
      </c>
    </row>
    <row collapsed="false" customFormat="false" customHeight="false" hidden="false" ht="15.3" outlineLevel="0" r="32">
      <c r="A32" s="120" t="s">
        <v>102</v>
      </c>
      <c r="B32" s="120"/>
      <c r="C32" s="120"/>
      <c r="D32" s="121"/>
      <c r="E32" s="121"/>
      <c r="F32" s="121"/>
      <c r="G32" s="121"/>
      <c r="H32" s="121"/>
      <c r="I32" s="121"/>
      <c r="J32" s="127" t="s">
        <v>103</v>
      </c>
      <c r="K32" s="127"/>
      <c r="L32" s="128"/>
      <c r="M32" s="128"/>
      <c r="N32" s="129" t="s">
        <v>8</v>
      </c>
      <c r="O32" s="130" t="s">
        <v>103</v>
      </c>
      <c r="P32" s="130"/>
      <c r="Q32" s="128"/>
      <c r="R32" s="128"/>
      <c r="S32" s="129" t="s">
        <v>8</v>
      </c>
      <c r="T32" s="130" t="s">
        <v>103</v>
      </c>
      <c r="U32" s="130"/>
      <c r="V32" s="128"/>
      <c r="W32" s="128"/>
      <c r="X32" s="131" t="s">
        <v>8</v>
      </c>
      <c r="Y32" s="110"/>
      <c r="Z32" s="110"/>
      <c r="AA32" s="110"/>
      <c r="AB32" s="111"/>
      <c r="AC32" s="111"/>
      <c r="AD32" s="111"/>
      <c r="AE32" s="111"/>
      <c r="AF32" s="111"/>
      <c r="AG32" s="112"/>
      <c r="AH32" s="112"/>
      <c r="AI32" s="112"/>
      <c r="AJ32" s="112"/>
      <c r="AK32" s="112"/>
      <c r="AL32" s="112"/>
      <c r="AM32" s="102"/>
      <c r="AN32" s="102"/>
      <c r="AO32" s="102"/>
      <c r="AP32" s="102"/>
      <c r="AQ32" s="35"/>
      <c r="AR32" s="34"/>
      <c r="AS32" s="34"/>
      <c r="AT32" s="34"/>
      <c r="AU32" s="34"/>
      <c r="AV32" s="35"/>
      <c r="AW32" s="36" t="n">
        <f aca="false">(AQ32+AR32+AT32+AV32)</f>
        <v>0</v>
      </c>
    </row>
    <row collapsed="false" customFormat="true" customHeight="false" hidden="false" ht="12.9" outlineLevel="0" r="33" s="119">
      <c r="A33" s="122"/>
      <c r="B33" s="123"/>
      <c r="C33" s="124"/>
      <c r="D33" s="125"/>
      <c r="E33" s="125"/>
      <c r="F33" s="125"/>
      <c r="G33" s="121"/>
      <c r="H33" s="121"/>
      <c r="I33" s="121"/>
      <c r="J33" s="41" t="s">
        <v>431</v>
      </c>
      <c r="K33" s="41"/>
      <c r="L33" s="0"/>
      <c r="M33" s="0"/>
      <c r="N33" s="21" t="n">
        <f aca="false">N12</f>
        <v>30</v>
      </c>
      <c r="O33" s="41" t="s">
        <v>432</v>
      </c>
      <c r="P33" s="41"/>
      <c r="Q33" s="0"/>
      <c r="R33" s="0"/>
      <c r="S33" s="21" t="n">
        <f aca="false">S5</f>
        <v>21</v>
      </c>
      <c r="T33" s="41" t="s">
        <v>433</v>
      </c>
      <c r="U33" s="41"/>
      <c r="V33" s="0"/>
      <c r="W33" s="0"/>
      <c r="X33" s="27" t="n">
        <f aca="false">X7</f>
        <v>31</v>
      </c>
      <c r="Y33" s="110"/>
      <c r="Z33" s="110"/>
      <c r="AA33" s="110"/>
      <c r="AB33" s="111"/>
      <c r="AC33" s="111"/>
      <c r="AD33" s="111"/>
      <c r="AE33" s="111"/>
      <c r="AF33" s="111"/>
      <c r="AG33" s="112"/>
      <c r="AH33" s="112"/>
      <c r="AI33" s="112"/>
      <c r="AJ33" s="112"/>
      <c r="AK33" s="112"/>
      <c r="AL33" s="112"/>
      <c r="AM33" s="132" t="s">
        <v>104</v>
      </c>
      <c r="AN33" s="132"/>
      <c r="AO33" s="132"/>
      <c r="AP33" s="132"/>
      <c r="AQ33" s="133"/>
      <c r="AR33" s="134"/>
      <c r="AS33" s="134"/>
      <c r="AT33" s="134"/>
      <c r="AU33" s="134"/>
      <c r="AV33" s="133"/>
      <c r="AW33" s="135" t="n">
        <f aca="false">SUM(AW3:AW32)</f>
        <v>933</v>
      </c>
    </row>
    <row collapsed="false" customFormat="false" customHeight="false" hidden="false" ht="12.8" outlineLevel="0" r="34">
      <c r="A34" s="120" t="s">
        <v>105</v>
      </c>
      <c r="B34" s="120"/>
      <c r="C34" s="120"/>
      <c r="D34" s="121"/>
      <c r="E34" s="121"/>
      <c r="F34" s="121"/>
      <c r="G34" s="121"/>
      <c r="H34" s="121"/>
      <c r="I34" s="121"/>
      <c r="J34" s="41" t="s">
        <v>434</v>
      </c>
      <c r="K34" s="41"/>
      <c r="N34" s="21" t="n">
        <f aca="false">N12</f>
        <v>30</v>
      </c>
      <c r="O34" s="41" t="s">
        <v>435</v>
      </c>
      <c r="P34" s="41"/>
      <c r="S34" s="21" t="n">
        <f aca="false">S5</f>
        <v>21</v>
      </c>
      <c r="T34" s="41" t="s">
        <v>436</v>
      </c>
      <c r="U34" s="41"/>
      <c r="X34" s="27" t="n">
        <f aca="false">X9</f>
        <v>31</v>
      </c>
      <c r="Y34" s="110"/>
      <c r="Z34" s="110"/>
      <c r="AA34" s="110"/>
      <c r="AB34" s="111"/>
      <c r="AC34" s="111"/>
      <c r="AD34" s="111"/>
      <c r="AE34" s="111"/>
      <c r="AF34" s="111"/>
      <c r="AG34" s="112"/>
      <c r="AH34" s="112"/>
      <c r="AI34" s="112"/>
      <c r="AJ34" s="112"/>
      <c r="AK34" s="112"/>
      <c r="AL34" s="112"/>
      <c r="AM34" s="136"/>
      <c r="AN34" s="137"/>
      <c r="AO34" s="137"/>
      <c r="AP34" s="137"/>
      <c r="AQ34" s="137"/>
      <c r="AR34" s="137"/>
      <c r="AS34" s="137"/>
      <c r="AT34" s="137"/>
      <c r="AU34" s="35"/>
      <c r="AV34" s="137"/>
      <c r="AW34" s="138"/>
    </row>
    <row collapsed="false" customFormat="true" customHeight="false" hidden="false" ht="12.9" outlineLevel="0" r="35" s="119">
      <c r="A35" s="122"/>
      <c r="B35" s="123"/>
      <c r="C35" s="124"/>
      <c r="D35" s="125"/>
      <c r="E35" s="125"/>
      <c r="F35" s="125"/>
      <c r="G35" s="121"/>
      <c r="H35" s="121"/>
      <c r="I35" s="121"/>
      <c r="J35" s="41" t="s">
        <v>437</v>
      </c>
      <c r="K35" s="41"/>
      <c r="L35" s="0"/>
      <c r="M35" s="0"/>
      <c r="N35" s="21" t="n">
        <f aca="false">N5</f>
        <v>33</v>
      </c>
      <c r="O35" s="41" t="s">
        <v>438</v>
      </c>
      <c r="P35" s="41"/>
      <c r="Q35" s="0"/>
      <c r="R35" s="0"/>
      <c r="S35" s="21" t="n">
        <f aca="false">S9</f>
        <v>28</v>
      </c>
      <c r="T35" s="41" t="s">
        <v>439</v>
      </c>
      <c r="U35" s="41"/>
      <c r="V35" s="0"/>
      <c r="W35" s="0"/>
      <c r="X35" s="27" t="n">
        <f aca="false">X11</f>
        <v>31</v>
      </c>
      <c r="Y35" s="110"/>
      <c r="Z35" s="110"/>
      <c r="AA35" s="110"/>
      <c r="AB35" s="111"/>
      <c r="AC35" s="111"/>
      <c r="AD35" s="111"/>
      <c r="AE35" s="111"/>
      <c r="AF35" s="111"/>
      <c r="AG35" s="112"/>
      <c r="AH35" s="112"/>
      <c r="AI35" s="112"/>
      <c r="AJ35" s="112"/>
      <c r="AK35" s="112"/>
      <c r="AL35" s="112"/>
      <c r="AM35" s="139"/>
      <c r="AN35" s="118"/>
      <c r="AO35" s="118"/>
      <c r="AP35" s="140" t="s">
        <v>106</v>
      </c>
      <c r="AQ35" s="141"/>
      <c r="AR35" s="137"/>
      <c r="AS35" s="137"/>
      <c r="AT35" s="137"/>
      <c r="AU35" s="118"/>
      <c r="AV35" s="140" t="s">
        <v>107</v>
      </c>
      <c r="AW35" s="142"/>
    </row>
    <row collapsed="false" customFormat="false" customHeight="false" hidden="false" ht="12.9" outlineLevel="0" r="36">
      <c r="A36" s="120" t="s">
        <v>108</v>
      </c>
      <c r="B36" s="120"/>
      <c r="C36" s="120"/>
      <c r="D36" s="121"/>
      <c r="E36" s="121"/>
      <c r="F36" s="121"/>
      <c r="G36" s="121"/>
      <c r="H36" s="121"/>
      <c r="I36" s="121"/>
      <c r="J36" s="41" t="s">
        <v>440</v>
      </c>
      <c r="K36" s="41"/>
      <c r="N36" s="21" t="n">
        <f aca="false">N5</f>
        <v>33</v>
      </c>
      <c r="O36" s="41" t="s">
        <v>441</v>
      </c>
      <c r="P36" s="41"/>
      <c r="S36" s="21" t="n">
        <f aca="false">S9</f>
        <v>28</v>
      </c>
      <c r="T36" s="41" t="s">
        <v>442</v>
      </c>
      <c r="U36" s="41"/>
      <c r="X36" s="27" t="n">
        <f aca="false">X11</f>
        <v>31</v>
      </c>
      <c r="Y36" s="110"/>
      <c r="Z36" s="110"/>
      <c r="AA36" s="110"/>
      <c r="AB36" s="111"/>
      <c r="AC36" s="111"/>
      <c r="AD36" s="111"/>
      <c r="AE36" s="111"/>
      <c r="AF36" s="111"/>
      <c r="AG36" s="112"/>
      <c r="AH36" s="112"/>
      <c r="AI36" s="112"/>
      <c r="AJ36" s="112"/>
      <c r="AK36" s="112"/>
      <c r="AL36" s="112"/>
      <c r="AM36" s="143"/>
      <c r="AN36" s="35"/>
      <c r="AO36" s="35"/>
      <c r="AP36" s="140" t="s">
        <v>109</v>
      </c>
      <c r="AQ36" s="141"/>
      <c r="AR36" s="137"/>
      <c r="AS36" s="137"/>
      <c r="AT36" s="137"/>
      <c r="AU36" s="35"/>
      <c r="AV36" s="140" t="s">
        <v>110</v>
      </c>
      <c r="AW36" s="142"/>
    </row>
    <row collapsed="false" customFormat="true" customHeight="false" hidden="false" ht="12.9" outlineLevel="0" r="37" s="119">
      <c r="A37" s="122"/>
      <c r="B37" s="123"/>
      <c r="C37" s="124"/>
      <c r="D37" s="125"/>
      <c r="E37" s="125"/>
      <c r="F37" s="125"/>
      <c r="G37" s="121"/>
      <c r="H37" s="121"/>
      <c r="I37" s="121"/>
      <c r="J37" s="41"/>
      <c r="K37" s="41"/>
      <c r="L37" s="0"/>
      <c r="M37" s="0"/>
      <c r="N37" s="21" t="n">
        <f aca="false">L37+M37</f>
        <v>0</v>
      </c>
      <c r="O37" s="41"/>
      <c r="P37" s="41"/>
      <c r="Q37" s="0"/>
      <c r="R37" s="0"/>
      <c r="S37" s="21" t="n">
        <f aca="false">Q37+R37</f>
        <v>0</v>
      </c>
      <c r="T37" s="41" t="s">
        <v>443</v>
      </c>
      <c r="U37" s="41"/>
      <c r="V37" s="0"/>
      <c r="W37" s="0"/>
      <c r="X37" s="27" t="n">
        <f aca="false">X11</f>
        <v>31</v>
      </c>
      <c r="Y37" s="110"/>
      <c r="Z37" s="110"/>
      <c r="AA37" s="110"/>
      <c r="AB37" s="111"/>
      <c r="AC37" s="111"/>
      <c r="AD37" s="111"/>
      <c r="AE37" s="111"/>
      <c r="AF37" s="111"/>
      <c r="AG37" s="112"/>
      <c r="AH37" s="112"/>
      <c r="AI37" s="112"/>
      <c r="AJ37" s="112"/>
      <c r="AK37" s="112"/>
      <c r="AL37" s="112"/>
      <c r="AM37" s="136"/>
      <c r="AN37" s="137"/>
      <c r="AO37" s="137"/>
      <c r="AP37" s="137"/>
      <c r="AQ37" s="137"/>
      <c r="AR37" s="137"/>
      <c r="AS37" s="137"/>
      <c r="AT37" s="137"/>
      <c r="AU37" s="118"/>
      <c r="AV37" s="140" t="s">
        <v>111</v>
      </c>
      <c r="AW37" s="142"/>
    </row>
    <row collapsed="false" customFormat="false" customHeight="false" hidden="false" ht="12.8" outlineLevel="0" r="38">
      <c r="A38" s="120" t="s">
        <v>112</v>
      </c>
      <c r="B38" s="120"/>
      <c r="C38" s="120"/>
      <c r="D38" s="121"/>
      <c r="E38" s="121"/>
      <c r="F38" s="121"/>
      <c r="G38" s="120" t="s">
        <v>113</v>
      </c>
      <c r="H38" s="120"/>
      <c r="I38" s="120"/>
      <c r="J38" s="41"/>
      <c r="K38" s="41"/>
      <c r="N38" s="21" t="n">
        <f aca="false">L38+M38</f>
        <v>0</v>
      </c>
      <c r="O38" s="41"/>
      <c r="P38" s="41"/>
      <c r="S38" s="21" t="n">
        <f aca="false">Q38+R38</f>
        <v>0</v>
      </c>
      <c r="T38" s="41"/>
      <c r="U38" s="41"/>
      <c r="X38" s="27" t="n">
        <f aca="false">V38+W38</f>
        <v>0</v>
      </c>
      <c r="Y38" s="110"/>
      <c r="Z38" s="110"/>
      <c r="AA38" s="110"/>
      <c r="AB38" s="111"/>
      <c r="AC38" s="111"/>
      <c r="AD38" s="111"/>
      <c r="AE38" s="111"/>
      <c r="AF38" s="111"/>
      <c r="AG38" s="112"/>
      <c r="AH38" s="112"/>
      <c r="AI38" s="112"/>
      <c r="AJ38" s="112"/>
      <c r="AK38" s="112"/>
      <c r="AL38" s="112"/>
      <c r="AM38" s="136"/>
      <c r="AN38" s="137"/>
      <c r="AO38" s="137"/>
      <c r="AP38" s="137"/>
      <c r="AQ38" s="137"/>
      <c r="AR38" s="137"/>
      <c r="AS38" s="137"/>
      <c r="AT38" s="137"/>
      <c r="AU38" s="35"/>
      <c r="AV38" s="140" t="s">
        <v>114</v>
      </c>
      <c r="AW38" s="144" t="n">
        <f aca="false">SUM(AW35:AW37)</f>
        <v>0</v>
      </c>
    </row>
    <row collapsed="false" customFormat="true" customHeight="false" hidden="false" ht="12.9" outlineLevel="0" r="39" s="119">
      <c r="A39" s="122"/>
      <c r="B39" s="123"/>
      <c r="C39" s="124"/>
      <c r="D39" s="125"/>
      <c r="E39" s="125"/>
      <c r="F39" s="125"/>
      <c r="G39" s="121"/>
      <c r="H39" s="121"/>
      <c r="I39" s="121"/>
      <c r="J39" s="41"/>
      <c r="K39" s="41"/>
      <c r="L39" s="0"/>
      <c r="M39" s="0"/>
      <c r="N39" s="21" t="n">
        <f aca="false">L39+M39</f>
        <v>0</v>
      </c>
      <c r="O39" s="41"/>
      <c r="P39" s="41"/>
      <c r="Q39" s="0"/>
      <c r="R39" s="0"/>
      <c r="S39" s="21" t="n">
        <f aca="false">Q39+R39</f>
        <v>0</v>
      </c>
      <c r="T39" s="41"/>
      <c r="U39" s="41"/>
      <c r="V39" s="0"/>
      <c r="W39" s="0"/>
      <c r="X39" s="27" t="n">
        <f aca="false">V39+W39</f>
        <v>0</v>
      </c>
      <c r="Y39" s="110"/>
      <c r="Z39" s="110"/>
      <c r="AA39" s="110"/>
      <c r="AB39" s="111"/>
      <c r="AC39" s="111"/>
      <c r="AD39" s="111"/>
      <c r="AE39" s="111"/>
      <c r="AF39" s="111"/>
      <c r="AG39" s="112"/>
      <c r="AH39" s="112"/>
      <c r="AI39" s="112"/>
      <c r="AJ39" s="112"/>
      <c r="AK39" s="112"/>
      <c r="AL39" s="112"/>
      <c r="AM39" s="136"/>
      <c r="AN39" s="137"/>
      <c r="AO39" s="137"/>
      <c r="AP39" s="137"/>
      <c r="AQ39" s="137"/>
      <c r="AR39" s="137"/>
      <c r="AS39" s="137"/>
      <c r="AT39" s="118"/>
      <c r="AU39" s="118"/>
      <c r="AV39" s="118"/>
      <c r="AW39" s="145"/>
    </row>
    <row collapsed="false" customFormat="false" customHeight="false" hidden="false" ht="12.8" outlineLevel="0" r="40">
      <c r="A40" s="120" t="s">
        <v>115</v>
      </c>
      <c r="B40" s="120"/>
      <c r="C40" s="120"/>
      <c r="D40" s="121"/>
      <c r="E40" s="121"/>
      <c r="F40" s="121"/>
      <c r="G40" s="121"/>
      <c r="H40" s="121"/>
      <c r="I40" s="121"/>
      <c r="J40" s="41"/>
      <c r="K40" s="41"/>
      <c r="N40" s="21" t="n">
        <f aca="false">L40+M40</f>
        <v>0</v>
      </c>
      <c r="O40" s="41"/>
      <c r="P40" s="41"/>
      <c r="S40" s="21" t="n">
        <f aca="false">Q40+R40</f>
        <v>0</v>
      </c>
      <c r="T40" s="41"/>
      <c r="U40" s="41"/>
      <c r="X40" s="27" t="n">
        <f aca="false">V40+W40</f>
        <v>0</v>
      </c>
      <c r="Y40" s="110"/>
      <c r="Z40" s="110"/>
      <c r="AA40" s="110"/>
      <c r="AB40" s="111"/>
      <c r="AC40" s="111"/>
      <c r="AD40" s="111"/>
      <c r="AE40" s="111"/>
      <c r="AF40" s="111"/>
      <c r="AG40" s="112"/>
      <c r="AH40" s="112"/>
      <c r="AI40" s="112"/>
      <c r="AJ40" s="112"/>
      <c r="AK40" s="112"/>
      <c r="AL40" s="112"/>
      <c r="AM40" s="146"/>
      <c r="AN40" s="146"/>
      <c r="AO40" s="146"/>
      <c r="AP40" s="146"/>
      <c r="AQ40" s="146"/>
      <c r="AR40" s="147"/>
      <c r="AS40" s="147"/>
      <c r="AT40" s="147"/>
      <c r="AU40" s="147"/>
      <c r="AV40" s="147"/>
      <c r="AW40" s="147"/>
    </row>
    <row collapsed="false" customFormat="false" customHeight="false" hidden="false" ht="12.9" outlineLevel="0" r="41">
      <c r="A41" s="122"/>
      <c r="B41" s="123"/>
      <c r="C41" s="124"/>
      <c r="D41" s="125"/>
      <c r="E41" s="125"/>
      <c r="F41" s="125"/>
      <c r="G41" s="121"/>
      <c r="H41" s="121"/>
      <c r="I41" s="121"/>
      <c r="J41" s="41"/>
      <c r="K41" s="41"/>
      <c r="N41" s="21" t="n">
        <f aca="false">L41+M41</f>
        <v>0</v>
      </c>
      <c r="O41" s="41"/>
      <c r="P41" s="41"/>
      <c r="S41" s="21" t="n">
        <f aca="false">Q41+R41</f>
        <v>0</v>
      </c>
      <c r="T41" s="41"/>
      <c r="U41" s="41"/>
      <c r="X41" s="27" t="n">
        <f aca="false">V41+W41</f>
        <v>0</v>
      </c>
      <c r="Y41" s="110"/>
      <c r="Z41" s="110"/>
      <c r="AA41" s="110"/>
      <c r="AB41" s="111"/>
      <c r="AC41" s="111"/>
      <c r="AD41" s="111"/>
      <c r="AE41" s="111"/>
      <c r="AF41" s="111"/>
      <c r="AG41" s="112"/>
      <c r="AH41" s="112"/>
      <c r="AI41" s="112"/>
      <c r="AJ41" s="112"/>
      <c r="AK41" s="112"/>
      <c r="AL41" s="112"/>
      <c r="AM41" s="148" t="s">
        <v>116</v>
      </c>
      <c r="AN41" s="148"/>
      <c r="AO41" s="148"/>
      <c r="AP41" s="148"/>
      <c r="AQ41" s="149" t="n">
        <v>75500</v>
      </c>
      <c r="AR41" s="150" t="s">
        <v>117</v>
      </c>
      <c r="AS41" s="150"/>
      <c r="AT41" s="150"/>
      <c r="AU41" s="150" t="s">
        <v>118</v>
      </c>
      <c r="AV41" s="150"/>
      <c r="AW41" s="150"/>
    </row>
    <row collapsed="false" customFormat="false" customHeight="false" hidden="false" ht="12.8" outlineLevel="0" r="42">
      <c r="A42" s="120" t="s">
        <v>119</v>
      </c>
      <c r="B42" s="120"/>
      <c r="C42" s="120"/>
      <c r="D42" s="120" t="s">
        <v>120</v>
      </c>
      <c r="E42" s="120"/>
      <c r="F42" s="120"/>
      <c r="G42" s="121"/>
      <c r="H42" s="121"/>
      <c r="I42" s="121"/>
      <c r="J42" s="41"/>
      <c r="K42" s="41"/>
      <c r="N42" s="21" t="n">
        <f aca="false">L42+M42</f>
        <v>0</v>
      </c>
      <c r="O42" s="41"/>
      <c r="P42" s="41"/>
      <c r="S42" s="21" t="n">
        <f aca="false">Q42+R42</f>
        <v>0</v>
      </c>
      <c r="T42" s="41"/>
      <c r="U42" s="41"/>
      <c r="X42" s="27" t="n">
        <f aca="false">V42+W42</f>
        <v>0</v>
      </c>
      <c r="Y42" s="110"/>
      <c r="Z42" s="110"/>
      <c r="AA42" s="110"/>
      <c r="AB42" s="111"/>
      <c r="AC42" s="111"/>
      <c r="AD42" s="111"/>
      <c r="AE42" s="111"/>
      <c r="AF42" s="111"/>
      <c r="AG42" s="112"/>
      <c r="AH42" s="112"/>
      <c r="AI42" s="112"/>
      <c r="AJ42" s="112"/>
      <c r="AK42" s="112"/>
      <c r="AL42" s="112"/>
      <c r="AM42" s="151" t="s">
        <v>121</v>
      </c>
      <c r="AN42" s="151"/>
      <c r="AO42" s="151"/>
      <c r="AP42" s="151"/>
      <c r="AQ42" s="152" t="n">
        <v>10000</v>
      </c>
      <c r="AR42" s="153" t="s">
        <v>122</v>
      </c>
      <c r="AS42" s="153"/>
      <c r="AT42" s="154" t="n">
        <v>19</v>
      </c>
      <c r="AU42" s="153" t="s">
        <v>122</v>
      </c>
      <c r="AV42" s="153"/>
      <c r="AW42" s="155" t="n">
        <v>19</v>
      </c>
    </row>
    <row collapsed="false" customFormat="false" customHeight="false" hidden="false" ht="12.9" outlineLevel="0" r="43">
      <c r="A43" s="125"/>
      <c r="B43" s="125"/>
      <c r="C43" s="125"/>
      <c r="D43" s="125"/>
      <c r="E43" s="125"/>
      <c r="F43" s="125"/>
      <c r="G43" s="121"/>
      <c r="H43" s="121"/>
      <c r="I43" s="121"/>
      <c r="J43" s="41"/>
      <c r="K43" s="41"/>
      <c r="N43" s="21" t="n">
        <f aca="false">L43+M43</f>
        <v>0</v>
      </c>
      <c r="O43" s="41"/>
      <c r="P43" s="41"/>
      <c r="S43" s="21" t="n">
        <f aca="false">Q43+R43</f>
        <v>0</v>
      </c>
      <c r="T43" s="41"/>
      <c r="U43" s="41"/>
      <c r="X43" s="27" t="n">
        <f aca="false">V43+W43</f>
        <v>0</v>
      </c>
      <c r="Y43" s="110"/>
      <c r="Z43" s="110"/>
      <c r="AA43" s="110"/>
      <c r="AB43" s="111"/>
      <c r="AC43" s="111"/>
      <c r="AD43" s="111"/>
      <c r="AE43" s="111"/>
      <c r="AF43" s="111"/>
      <c r="AG43" s="112"/>
      <c r="AH43" s="112"/>
      <c r="AI43" s="112"/>
      <c r="AJ43" s="112"/>
      <c r="AK43" s="112"/>
      <c r="AL43" s="112"/>
      <c r="AM43" s="151" t="s">
        <v>123</v>
      </c>
      <c r="AN43" s="151"/>
      <c r="AO43" s="151"/>
      <c r="AP43" s="151"/>
      <c r="AQ43" s="152" t="n">
        <v>2700</v>
      </c>
      <c r="AR43" s="153" t="s">
        <v>124</v>
      </c>
      <c r="AS43" s="153"/>
      <c r="AT43" s="154" t="n">
        <v>14</v>
      </c>
      <c r="AU43" s="153" t="s">
        <v>124</v>
      </c>
      <c r="AV43" s="153"/>
      <c r="AW43" s="155" t="n">
        <v>14</v>
      </c>
    </row>
    <row collapsed="false" customFormat="false" customHeight="false" hidden="false" ht="12.8" outlineLevel="0" r="44">
      <c r="A44" s="121"/>
      <c r="B44" s="121"/>
      <c r="C44" s="121"/>
      <c r="D44" s="121"/>
      <c r="E44" s="121"/>
      <c r="F44" s="121"/>
      <c r="G44" s="121"/>
      <c r="H44" s="121"/>
      <c r="I44" s="121"/>
      <c r="J44" s="41"/>
      <c r="K44" s="41"/>
      <c r="N44" s="21" t="n">
        <f aca="false">L44+M44</f>
        <v>0</v>
      </c>
      <c r="O44" s="41"/>
      <c r="P44" s="41"/>
      <c r="S44" s="21" t="n">
        <f aca="false">Q44+R44</f>
        <v>0</v>
      </c>
      <c r="T44" s="41"/>
      <c r="U44" s="41"/>
      <c r="X44" s="27" t="n">
        <f aca="false">V44+W44</f>
        <v>0</v>
      </c>
      <c r="Y44" s="110"/>
      <c r="Z44" s="110"/>
      <c r="AA44" s="110"/>
      <c r="AB44" s="111"/>
      <c r="AC44" s="111"/>
      <c r="AD44" s="111"/>
      <c r="AE44" s="111"/>
      <c r="AF44" s="111"/>
      <c r="AG44" s="112"/>
      <c r="AH44" s="112"/>
      <c r="AI44" s="112"/>
      <c r="AJ44" s="112"/>
      <c r="AK44" s="112"/>
      <c r="AL44" s="112"/>
      <c r="AM44" s="151" t="s">
        <v>125</v>
      </c>
      <c r="AN44" s="151"/>
      <c r="AO44" s="151"/>
      <c r="AP44" s="151"/>
      <c r="AQ44" s="152" t="n">
        <v>400</v>
      </c>
      <c r="AR44" s="137"/>
      <c r="AS44" s="137"/>
      <c r="AT44" s="154"/>
      <c r="AU44" s="154"/>
      <c r="AV44" s="154"/>
      <c r="AW44" s="155"/>
    </row>
    <row collapsed="false" customFormat="true" customHeight="false" hidden="false" ht="12.9" outlineLevel="0" r="45" s="119">
      <c r="A45" s="125"/>
      <c r="B45" s="125"/>
      <c r="C45" s="125"/>
      <c r="D45" s="125"/>
      <c r="E45" s="125"/>
      <c r="F45" s="125"/>
      <c r="G45" s="121"/>
      <c r="H45" s="121"/>
      <c r="I45" s="121"/>
      <c r="J45" s="41"/>
      <c r="K45" s="41"/>
      <c r="L45" s="0"/>
      <c r="M45" s="0"/>
      <c r="N45" s="21" t="n">
        <f aca="false">L45+M45</f>
        <v>0</v>
      </c>
      <c r="O45" s="41"/>
      <c r="P45" s="41"/>
      <c r="Q45" s="0"/>
      <c r="R45" s="0"/>
      <c r="S45" s="21" t="n">
        <f aca="false">Q45+R45</f>
        <v>0</v>
      </c>
      <c r="T45" s="41"/>
      <c r="U45" s="41"/>
      <c r="V45" s="0"/>
      <c r="W45" s="0"/>
      <c r="X45" s="27" t="n">
        <f aca="false">V45+W45</f>
        <v>0</v>
      </c>
      <c r="Y45" s="110"/>
      <c r="Z45" s="110"/>
      <c r="AA45" s="110"/>
      <c r="AB45" s="111"/>
      <c r="AC45" s="111"/>
      <c r="AD45" s="111"/>
      <c r="AE45" s="111"/>
      <c r="AF45" s="111"/>
      <c r="AG45" s="112"/>
      <c r="AH45" s="112"/>
      <c r="AI45" s="112"/>
      <c r="AJ45" s="112"/>
      <c r="AK45" s="112"/>
      <c r="AL45" s="112"/>
      <c r="AM45" s="151"/>
      <c r="AN45" s="151"/>
      <c r="AO45" s="151"/>
      <c r="AP45" s="151"/>
      <c r="AQ45" s="152"/>
      <c r="AR45" s="137"/>
      <c r="AS45" s="137"/>
      <c r="AT45" s="154"/>
      <c r="AU45" s="154"/>
      <c r="AV45" s="154"/>
      <c r="AW45" s="155"/>
    </row>
    <row collapsed="false" customFormat="false" customHeight="false" hidden="false" ht="12.8" outlineLevel="0" r="46">
      <c r="A46" s="121"/>
      <c r="B46" s="121"/>
      <c r="C46" s="121"/>
      <c r="D46" s="121"/>
      <c r="E46" s="121"/>
      <c r="F46" s="121"/>
      <c r="G46" s="121"/>
      <c r="H46" s="121"/>
      <c r="I46" s="121"/>
      <c r="J46" s="41"/>
      <c r="K46" s="41"/>
      <c r="N46" s="21" t="n">
        <f aca="false">L46+M46</f>
        <v>0</v>
      </c>
      <c r="O46" s="41"/>
      <c r="P46" s="41"/>
      <c r="S46" s="21" t="n">
        <f aca="false">Q46+R46</f>
        <v>0</v>
      </c>
      <c r="T46" s="41"/>
      <c r="U46" s="41"/>
      <c r="X46" s="27" t="n">
        <f aca="false">V46+W46</f>
        <v>0</v>
      </c>
      <c r="Y46" s="110"/>
      <c r="Z46" s="110"/>
      <c r="AA46" s="110"/>
      <c r="AB46" s="111"/>
      <c r="AC46" s="111"/>
      <c r="AD46" s="111"/>
      <c r="AE46" s="111"/>
      <c r="AF46" s="111"/>
      <c r="AG46" s="112"/>
      <c r="AH46" s="112"/>
      <c r="AI46" s="112"/>
      <c r="AJ46" s="112"/>
      <c r="AK46" s="112"/>
      <c r="AL46" s="112"/>
      <c r="AM46" s="151"/>
      <c r="AN46" s="151"/>
      <c r="AO46" s="151"/>
      <c r="AP46" s="151"/>
      <c r="AQ46" s="152"/>
      <c r="AR46" s="156"/>
      <c r="AS46" s="156"/>
      <c r="AT46" s="157"/>
      <c r="AU46" s="158"/>
      <c r="AV46" s="157"/>
      <c r="AW46" s="159"/>
    </row>
    <row collapsed="false" customFormat="true" customHeight="false" hidden="false" ht="12.9" outlineLevel="0" r="47" s="176">
      <c r="A47" s="160"/>
      <c r="B47" s="160"/>
      <c r="C47" s="160"/>
      <c r="D47" s="161"/>
      <c r="E47" s="161"/>
      <c r="F47" s="161"/>
      <c r="G47" s="162"/>
      <c r="H47" s="162"/>
      <c r="I47" s="162"/>
      <c r="J47" s="163"/>
      <c r="K47" s="163"/>
      <c r="L47" s="164"/>
      <c r="M47" s="164"/>
      <c r="N47" s="165" t="n">
        <f aca="false">L47+M47</f>
        <v>0</v>
      </c>
      <c r="O47" s="163"/>
      <c r="P47" s="163"/>
      <c r="Q47" s="164"/>
      <c r="R47" s="164"/>
      <c r="S47" s="165" t="n">
        <f aca="false">Q47+R47</f>
        <v>0</v>
      </c>
      <c r="T47" s="163"/>
      <c r="U47" s="163"/>
      <c r="V47" s="164"/>
      <c r="W47" s="164"/>
      <c r="X47" s="166" t="n">
        <f aca="false">V47+W47</f>
        <v>0</v>
      </c>
      <c r="Y47" s="167"/>
      <c r="Z47" s="167"/>
      <c r="AA47" s="167"/>
      <c r="AB47" s="168"/>
      <c r="AC47" s="168"/>
      <c r="AD47" s="168"/>
      <c r="AE47" s="168"/>
      <c r="AF47" s="168"/>
      <c r="AG47" s="169"/>
      <c r="AH47" s="169"/>
      <c r="AI47" s="169"/>
      <c r="AJ47" s="169"/>
      <c r="AK47" s="169"/>
      <c r="AL47" s="169"/>
      <c r="AM47" s="170"/>
      <c r="AN47" s="170"/>
      <c r="AO47" s="170"/>
      <c r="AP47" s="170"/>
      <c r="AQ47" s="171"/>
      <c r="AR47" s="172"/>
      <c r="AS47" s="172"/>
      <c r="AT47" s="173"/>
      <c r="AU47" s="174"/>
      <c r="AV47" s="173"/>
      <c r="AW47" s="175"/>
    </row>
    <row collapsed="false" customFormat="false" customHeight="false" hidden="false" ht="15.2" outlineLevel="0" r="54">
      <c r="B54" s="1"/>
    </row>
    <row collapsed="false" customFormat="false" customHeight="false" hidden="false" ht="15.2" outlineLevel="0" r="55">
      <c r="A55" s="177" t="s">
        <v>126</v>
      </c>
      <c r="B55" s="178" t="s">
        <v>127</v>
      </c>
      <c r="C55" s="91"/>
      <c r="E55" s="179" t="s">
        <v>128</v>
      </c>
      <c r="F55" s="179" t="s">
        <v>129</v>
      </c>
      <c r="AM55" s="180" t="s">
        <v>130</v>
      </c>
      <c r="AN55" s="180"/>
      <c r="AO55" s="180"/>
      <c r="AP55" s="180"/>
      <c r="AQ55" s="181" t="s">
        <v>131</v>
      </c>
      <c r="AR55" s="182" t="s">
        <v>132</v>
      </c>
      <c r="AS55" s="182"/>
      <c r="AT55" s="183" t="s">
        <v>133</v>
      </c>
      <c r="AU55" s="183"/>
      <c r="AV55" s="183"/>
      <c r="AW55" s="184" t="s">
        <v>134</v>
      </c>
    </row>
    <row collapsed="false" customFormat="false" customHeight="false" hidden="false" ht="15.2" outlineLevel="0" r="56">
      <c r="A56" s="185" t="n">
        <v>0</v>
      </c>
      <c r="B56" s="186" t="n">
        <v>0</v>
      </c>
      <c r="E56" s="187" t="n">
        <v>0</v>
      </c>
      <c r="F56" s="179" t="n">
        <v>0</v>
      </c>
      <c r="AM56" s="188" t="s">
        <v>135</v>
      </c>
      <c r="AN56" s="188"/>
      <c r="AO56" s="188"/>
      <c r="AP56" s="188"/>
      <c r="AQ56" s="189" t="s">
        <v>136</v>
      </c>
      <c r="AR56" s="137" t="s">
        <v>137</v>
      </c>
      <c r="AS56" s="137"/>
      <c r="AT56" s="154" t="s">
        <v>138</v>
      </c>
      <c r="AU56" s="154"/>
      <c r="AV56" s="154"/>
      <c r="AW56" s="155" t="s">
        <v>139</v>
      </c>
    </row>
    <row collapsed="false" customFormat="false" customHeight="false" hidden="false" ht="15.2" outlineLevel="0" r="57">
      <c r="A57" s="190" t="n">
        <v>71</v>
      </c>
      <c r="B57" s="186" t="n">
        <v>1</v>
      </c>
      <c r="E57" s="187" t="n">
        <v>41</v>
      </c>
      <c r="F57" s="179" t="n">
        <v>1</v>
      </c>
      <c r="AM57" s="188" t="s">
        <v>140</v>
      </c>
      <c r="AN57" s="188"/>
      <c r="AO57" s="188"/>
      <c r="AP57" s="188"/>
      <c r="AQ57" s="189" t="s">
        <v>141</v>
      </c>
      <c r="AR57" s="137"/>
      <c r="AS57" s="137"/>
      <c r="AT57" s="154" t="s">
        <v>142</v>
      </c>
      <c r="AU57" s="154"/>
      <c r="AV57" s="154"/>
      <c r="AW57" s="155" t="s">
        <v>143</v>
      </c>
    </row>
    <row collapsed="false" customFormat="false" customHeight="false" hidden="false" ht="15.2" outlineLevel="0" r="58">
      <c r="A58" s="190" t="n">
        <v>76</v>
      </c>
      <c r="B58" s="186" t="n">
        <v>2</v>
      </c>
      <c r="E58" s="187" t="n">
        <v>46</v>
      </c>
      <c r="F58" s="179" t="n">
        <v>2</v>
      </c>
      <c r="AM58" s="188" t="s">
        <v>144</v>
      </c>
      <c r="AN58" s="188"/>
      <c r="AO58" s="188"/>
      <c r="AP58" s="188"/>
      <c r="AQ58" s="189" t="s">
        <v>145</v>
      </c>
      <c r="AR58" s="137" t="s">
        <v>146</v>
      </c>
      <c r="AS58" s="137"/>
      <c r="AT58" s="154" t="s">
        <v>138</v>
      </c>
      <c r="AU58" s="154"/>
      <c r="AV58" s="154"/>
      <c r="AW58" s="155" t="s">
        <v>147</v>
      </c>
    </row>
    <row collapsed="false" customFormat="false" customHeight="false" hidden="false" ht="15.2" outlineLevel="0" r="59">
      <c r="A59" s="190" t="n">
        <v>81</v>
      </c>
      <c r="B59" s="186" t="n">
        <v>3</v>
      </c>
      <c r="E59" s="187" t="n">
        <v>51</v>
      </c>
      <c r="F59" s="179" t="n">
        <v>3</v>
      </c>
      <c r="AM59" s="188" t="s">
        <v>148</v>
      </c>
      <c r="AN59" s="188"/>
      <c r="AO59" s="188"/>
      <c r="AP59" s="188"/>
      <c r="AQ59" s="189" t="s">
        <v>149</v>
      </c>
      <c r="AR59" s="137"/>
      <c r="AS59" s="137"/>
      <c r="AT59" s="154" t="s">
        <v>142</v>
      </c>
      <c r="AU59" s="154"/>
      <c r="AV59" s="154"/>
      <c r="AW59" s="155" t="s">
        <v>139</v>
      </c>
    </row>
    <row collapsed="false" customFormat="false" customHeight="false" hidden="false" ht="15.2" outlineLevel="0" r="60">
      <c r="A60" s="190" t="n">
        <v>86</v>
      </c>
      <c r="B60" s="186" t="n">
        <v>4</v>
      </c>
      <c r="E60" s="187" t="n">
        <v>56</v>
      </c>
      <c r="F60" s="179" t="n">
        <v>4</v>
      </c>
      <c r="AM60" s="188" t="s">
        <v>150</v>
      </c>
      <c r="AN60" s="188"/>
      <c r="AO60" s="188"/>
      <c r="AP60" s="188"/>
      <c r="AQ60" s="189" t="s">
        <v>151</v>
      </c>
    </row>
    <row collapsed="false" customFormat="false" customHeight="false" hidden="false" ht="15.2" outlineLevel="0" r="61">
      <c r="A61" s="190" t="n">
        <v>91</v>
      </c>
      <c r="B61" s="186" t="n">
        <v>5</v>
      </c>
      <c r="E61" s="187" t="n">
        <v>61</v>
      </c>
      <c r="F61" s="179" t="n">
        <v>5</v>
      </c>
      <c r="AM61" s="191" t="s">
        <v>142</v>
      </c>
      <c r="AN61" s="191"/>
      <c r="AO61" s="191"/>
      <c r="AP61" s="191"/>
      <c r="AQ61" s="192" t="s">
        <v>152</v>
      </c>
    </row>
    <row collapsed="false" customFormat="false" customHeight="false" hidden="false" ht="15.2" outlineLevel="0" r="62">
      <c r="A62" s="190" t="n">
        <v>96</v>
      </c>
      <c r="B62" s="186" t="n">
        <v>6</v>
      </c>
      <c r="E62" s="187" t="n">
        <v>66</v>
      </c>
      <c r="F62" s="179" t="n">
        <v>6</v>
      </c>
    </row>
    <row collapsed="false" customFormat="false" customHeight="false" hidden="false" ht="15.2" outlineLevel="0" r="63">
      <c r="A63" s="190" t="n">
        <v>101</v>
      </c>
      <c r="B63" s="186" t="n">
        <v>8</v>
      </c>
      <c r="E63" s="187" t="n">
        <v>71</v>
      </c>
      <c r="F63" s="179" t="n">
        <v>8</v>
      </c>
    </row>
    <row collapsed="false" customFormat="false" customHeight="false" hidden="false" ht="15.2" outlineLevel="0" r="64">
      <c r="A64" s="190" t="n">
        <v>111</v>
      </c>
      <c r="B64" s="186" t="n">
        <v>10</v>
      </c>
      <c r="E64" s="187" t="n">
        <v>76</v>
      </c>
      <c r="F64" s="179" t="n">
        <v>10</v>
      </c>
    </row>
    <row collapsed="false" customFormat="false" customHeight="false" hidden="false" ht="15.2" outlineLevel="0" r="65">
      <c r="A65" s="190" t="n">
        <v>121</v>
      </c>
      <c r="B65" s="186" t="n">
        <v>12</v>
      </c>
      <c r="E65" s="187" t="n">
        <v>81</v>
      </c>
      <c r="F65" s="178" t="n">
        <v>12</v>
      </c>
    </row>
    <row collapsed="false" customFormat="false" customHeight="false" hidden="false" ht="15.2" outlineLevel="0" r="66">
      <c r="A66" s="190" t="n">
        <v>131</v>
      </c>
      <c r="B66" s="186" t="n">
        <v>15</v>
      </c>
      <c r="E66" s="187" t="n">
        <v>86</v>
      </c>
      <c r="F66" s="179" t="n">
        <v>14</v>
      </c>
    </row>
    <row collapsed="false" customFormat="false" customHeight="false" hidden="false" ht="15.2" outlineLevel="0" r="67">
      <c r="A67" s="190" t="n">
        <v>151</v>
      </c>
      <c r="B67" s="186" t="n">
        <v>20</v>
      </c>
      <c r="E67" s="187" t="n">
        <v>91</v>
      </c>
      <c r="F67" s="179" t="n">
        <v>16</v>
      </c>
    </row>
    <row collapsed="false" customFormat="false" customHeight="false" hidden="false" ht="15.2" outlineLevel="0" r="68">
      <c r="A68" s="190" t="n">
        <v>176</v>
      </c>
      <c r="B68" s="186" t="n">
        <v>25</v>
      </c>
      <c r="E68" s="187" t="n">
        <v>96</v>
      </c>
      <c r="F68" s="179" t="n">
        <v>18</v>
      </c>
    </row>
    <row collapsed="false" customFormat="false" customHeight="false" hidden="false" ht="12.8" outlineLevel="0" r="71">
      <c r="A71" s="176" t="s">
        <v>153</v>
      </c>
      <c r="B71" s="176"/>
    </row>
    <row collapsed="false" customFormat="false" customHeight="false" hidden="false" ht="12.8" outlineLevel="0" r="72">
      <c r="A72" s="176" t="s">
        <v>154</v>
      </c>
      <c r="B72" s="176" t="n">
        <f aca="false">FLOOR((C11+C15)*0.5,1)</f>
        <v>19</v>
      </c>
    </row>
    <row collapsed="false" customFormat="false" customHeight="false" hidden="false" ht="12.8" outlineLevel="0" r="73">
      <c r="A73" s="176" t="s">
        <v>155</v>
      </c>
      <c r="B73" s="176" t="n">
        <f aca="false">FLOOR((C12+C16)*0.5,1)</f>
        <v>13</v>
      </c>
    </row>
    <row collapsed="false" customFormat="false" customHeight="false" hidden="false" ht="12.8" outlineLevel="0" r="74">
      <c r="A74" s="176" t="s">
        <v>156</v>
      </c>
      <c r="B74" s="176" t="n">
        <f aca="false">FLOOR((C13+C17)*0.5,1)</f>
        <v>12</v>
      </c>
    </row>
    <row collapsed="false" customFormat="false" customHeight="false" hidden="false" ht="12.8" outlineLevel="0" r="75">
      <c r="A75" s="176" t="s">
        <v>157</v>
      </c>
      <c r="B75" s="176" t="n">
        <f aca="false">FLOOR((F11+F15)*0.5,1)</f>
        <v>17</v>
      </c>
    </row>
    <row collapsed="false" customFormat="false" customHeight="false" hidden="false" ht="12.8" outlineLevel="0" r="76">
      <c r="A76" s="176" t="s">
        <v>158</v>
      </c>
      <c r="B76" s="176" t="n">
        <f aca="false">FLOOR((F12+F16)*0.5,1)</f>
        <v>11</v>
      </c>
    </row>
    <row collapsed="false" customFormat="false" customHeight="false" hidden="false" ht="12.8" outlineLevel="0" r="77">
      <c r="A77" s="176" t="s">
        <v>159</v>
      </c>
      <c r="B77" s="176" t="n">
        <f aca="false">FLOOR((F13+F17)*0.5,1)</f>
        <v>12</v>
      </c>
    </row>
    <row collapsed="false" customFormat="false" customHeight="false" hidden="false" ht="12.8" outlineLevel="0" r="78">
      <c r="A78" s="176" t="s">
        <v>160</v>
      </c>
      <c r="B78" s="176" t="n">
        <f aca="false">FLOOR((I11+I15)*0.5,1)</f>
        <v>19</v>
      </c>
    </row>
    <row collapsed="false" customFormat="false" customHeight="false" hidden="false" ht="12.8" outlineLevel="0" r="79">
      <c r="A79" s="176" t="s">
        <v>161</v>
      </c>
      <c r="B79" s="176" t="n">
        <f aca="false">FLOOR((I12+I16)*0.5,1)</f>
        <v>17</v>
      </c>
    </row>
    <row collapsed="false" customFormat="false" customHeight="false" hidden="false" ht="12.8" outlineLevel="0" r="80">
      <c r="A80" s="176" t="s">
        <v>162</v>
      </c>
      <c r="B80" s="176" t="n">
        <f aca="false">FLOOR((I13+I17)*0.5,1)</f>
        <v>14</v>
      </c>
    </row>
    <row collapsed="false" customFormat="false" customHeight="false" hidden="false" ht="12.8" outlineLevel="0" r="81">
      <c r="A81" s="176" t="s">
        <v>163</v>
      </c>
      <c r="B81" s="176" t="n">
        <f aca="false">FLOOR((I11+I16)*0.5,1)</f>
        <v>17</v>
      </c>
    </row>
    <row collapsed="false" customFormat="false" customHeight="false" hidden="false" ht="12.8" outlineLevel="0" r="82">
      <c r="A82" s="176" t="s">
        <v>164</v>
      </c>
      <c r="B82" s="176" t="n">
        <v>0</v>
      </c>
    </row>
  </sheetData>
  <mergeCells count="519">
    <mergeCell ref="A1:I1"/>
    <mergeCell ref="J1:X1"/>
    <mergeCell ref="Y1:AL1"/>
    <mergeCell ref="AM1:AW1"/>
    <mergeCell ref="A2:I2"/>
    <mergeCell ref="Y2:Z2"/>
    <mergeCell ref="AH2:AI2"/>
    <mergeCell ref="AK2:AL2"/>
    <mergeCell ref="AM2:AP2"/>
    <mergeCell ref="AR2:AS2"/>
    <mergeCell ref="AT2:AU2"/>
    <mergeCell ref="A3:I3"/>
    <mergeCell ref="J3:K3"/>
    <mergeCell ref="O3:P3"/>
    <mergeCell ref="T3:U3"/>
    <mergeCell ref="Y3:Z3"/>
    <mergeCell ref="AH3:AI3"/>
    <mergeCell ref="AK3:AL3"/>
    <mergeCell ref="AM3:AP3"/>
    <mergeCell ref="AR3:AS3"/>
    <mergeCell ref="AT3:AU3"/>
    <mergeCell ref="A4:C4"/>
    <mergeCell ref="E4:G4"/>
    <mergeCell ref="H4:I4"/>
    <mergeCell ref="J4:K4"/>
    <mergeCell ref="O4:P4"/>
    <mergeCell ref="T4:U4"/>
    <mergeCell ref="Y4:Z4"/>
    <mergeCell ref="AH4:AI4"/>
    <mergeCell ref="AK4:AL4"/>
    <mergeCell ref="AM4:AP4"/>
    <mergeCell ref="AR4:AS4"/>
    <mergeCell ref="AT4:AU4"/>
    <mergeCell ref="A5:C5"/>
    <mergeCell ref="E5:G5"/>
    <mergeCell ref="H5:I5"/>
    <mergeCell ref="J5:K5"/>
    <mergeCell ref="O5:P5"/>
    <mergeCell ref="T5:U5"/>
    <mergeCell ref="Y5:Z5"/>
    <mergeCell ref="AH5:AI5"/>
    <mergeCell ref="AK5:AL5"/>
    <mergeCell ref="AM5:AP5"/>
    <mergeCell ref="AR5:AS5"/>
    <mergeCell ref="AT5:AU5"/>
    <mergeCell ref="A6:C6"/>
    <mergeCell ref="E6:F6"/>
    <mergeCell ref="J6:K6"/>
    <mergeCell ref="O6:P6"/>
    <mergeCell ref="T6:U6"/>
    <mergeCell ref="Y6:Z6"/>
    <mergeCell ref="AH6:AI6"/>
    <mergeCell ref="AK6:AL6"/>
    <mergeCell ref="AM6:AP6"/>
    <mergeCell ref="AR6:AS6"/>
    <mergeCell ref="AT6:AU6"/>
    <mergeCell ref="A7:I7"/>
    <mergeCell ref="J7:K7"/>
    <mergeCell ref="O7:P7"/>
    <mergeCell ref="T7:U7"/>
    <mergeCell ref="Y7:Z7"/>
    <mergeCell ref="AH7:AI7"/>
    <mergeCell ref="AK7:AL7"/>
    <mergeCell ref="AM7:AP7"/>
    <mergeCell ref="AR7:AS7"/>
    <mergeCell ref="AT7:AU7"/>
    <mergeCell ref="D8:E8"/>
    <mergeCell ref="G8:H8"/>
    <mergeCell ref="J8:K8"/>
    <mergeCell ref="O8:P8"/>
    <mergeCell ref="T8:U8"/>
    <mergeCell ref="Y8:Z8"/>
    <mergeCell ref="AH8:AI8"/>
    <mergeCell ref="AK8:AL8"/>
    <mergeCell ref="AM8:AP8"/>
    <mergeCell ref="AR8:AS8"/>
    <mergeCell ref="AT8:AU8"/>
    <mergeCell ref="J9:K9"/>
    <mergeCell ref="O9:P9"/>
    <mergeCell ref="T9:U9"/>
    <mergeCell ref="Y9:Z9"/>
    <mergeCell ref="AH9:AI9"/>
    <mergeCell ref="AK9:AL9"/>
    <mergeCell ref="AM9:AP9"/>
    <mergeCell ref="AR9:AS9"/>
    <mergeCell ref="AT9:AU9"/>
    <mergeCell ref="A10:B10"/>
    <mergeCell ref="D10:E10"/>
    <mergeCell ref="G10:H10"/>
    <mergeCell ref="J10:K10"/>
    <mergeCell ref="O10:P10"/>
    <mergeCell ref="T10:U10"/>
    <mergeCell ref="Y10:Z10"/>
    <mergeCell ref="AH10:AI10"/>
    <mergeCell ref="AK10:AL10"/>
    <mergeCell ref="AM10:AP10"/>
    <mergeCell ref="AR10:AS10"/>
    <mergeCell ref="AT10:AU10"/>
    <mergeCell ref="A11:B11"/>
    <mergeCell ref="D11:E11"/>
    <mergeCell ref="G11:H11"/>
    <mergeCell ref="J11:K11"/>
    <mergeCell ref="O11:P11"/>
    <mergeCell ref="T11:U11"/>
    <mergeCell ref="Y11:Z11"/>
    <mergeCell ref="AH11:AI11"/>
    <mergeCell ref="AK11:AL11"/>
    <mergeCell ref="AM11:AP11"/>
    <mergeCell ref="AR11:AS11"/>
    <mergeCell ref="AT11:AU11"/>
    <mergeCell ref="A12:B12"/>
    <mergeCell ref="D12:E12"/>
    <mergeCell ref="G12:H12"/>
    <mergeCell ref="J12:K12"/>
    <mergeCell ref="O12:P12"/>
    <mergeCell ref="T12:U12"/>
    <mergeCell ref="Y12:Z12"/>
    <mergeCell ref="AB12:AC12"/>
    <mergeCell ref="AD12:AE12"/>
    <mergeCell ref="AH12:AI12"/>
    <mergeCell ref="AJ12:AK12"/>
    <mergeCell ref="AM12:AP12"/>
    <mergeCell ref="AR12:AS12"/>
    <mergeCell ref="AT12:AU12"/>
    <mergeCell ref="A13:B13"/>
    <mergeCell ref="D13:E13"/>
    <mergeCell ref="G13:H13"/>
    <mergeCell ref="J13:K13"/>
    <mergeCell ref="O13:P13"/>
    <mergeCell ref="T13:U13"/>
    <mergeCell ref="Y13:Z13"/>
    <mergeCell ref="AB13:AC13"/>
    <mergeCell ref="AD13:AE13"/>
    <mergeCell ref="AH13:AI13"/>
    <mergeCell ref="AJ13:AK13"/>
    <mergeCell ref="AM13:AP13"/>
    <mergeCell ref="AR13:AS13"/>
    <mergeCell ref="AT13:AU13"/>
    <mergeCell ref="A14:B14"/>
    <mergeCell ref="D14:E14"/>
    <mergeCell ref="G14:H14"/>
    <mergeCell ref="J14:K14"/>
    <mergeCell ref="O14:P14"/>
    <mergeCell ref="T14:U14"/>
    <mergeCell ref="Y14:Z14"/>
    <mergeCell ref="AB14:AC14"/>
    <mergeCell ref="AD14:AE14"/>
    <mergeCell ref="AH14:AI14"/>
    <mergeCell ref="AJ14:AK14"/>
    <mergeCell ref="AM14:AP14"/>
    <mergeCell ref="AR14:AS14"/>
    <mergeCell ref="AT14:AU14"/>
    <mergeCell ref="A15:B15"/>
    <mergeCell ref="D15:E15"/>
    <mergeCell ref="G15:H15"/>
    <mergeCell ref="J15:K15"/>
    <mergeCell ref="O15:P15"/>
    <mergeCell ref="T15:U15"/>
    <mergeCell ref="Y15:Z15"/>
    <mergeCell ref="AB15:AC15"/>
    <mergeCell ref="AD15:AE15"/>
    <mergeCell ref="AH15:AI15"/>
    <mergeCell ref="AJ15:AK15"/>
    <mergeCell ref="AM15:AP15"/>
    <mergeCell ref="AR15:AS15"/>
    <mergeCell ref="AT15:AU15"/>
    <mergeCell ref="A16:B16"/>
    <mergeCell ref="D16:E16"/>
    <mergeCell ref="G16:H16"/>
    <mergeCell ref="J16:K16"/>
    <mergeCell ref="O16:P16"/>
    <mergeCell ref="T16:U16"/>
    <mergeCell ref="Y16:Z16"/>
    <mergeCell ref="AB16:AC16"/>
    <mergeCell ref="AD16:AE16"/>
    <mergeCell ref="AH16:AI16"/>
    <mergeCell ref="AJ16:AK16"/>
    <mergeCell ref="AM16:AP16"/>
    <mergeCell ref="AR16:AS16"/>
    <mergeCell ref="AT16:AU16"/>
    <mergeCell ref="A17:B17"/>
    <mergeCell ref="D17:E17"/>
    <mergeCell ref="G17:H17"/>
    <mergeCell ref="J17:K17"/>
    <mergeCell ref="O17:P17"/>
    <mergeCell ref="T17:U17"/>
    <mergeCell ref="Y17:Z17"/>
    <mergeCell ref="AB17:AC17"/>
    <mergeCell ref="AD17:AE17"/>
    <mergeCell ref="AH17:AI17"/>
    <mergeCell ref="AJ17:AK17"/>
    <mergeCell ref="AM17:AP17"/>
    <mergeCell ref="AR17:AS17"/>
    <mergeCell ref="AT17:AU17"/>
    <mergeCell ref="A18:B18"/>
    <mergeCell ref="D18:E18"/>
    <mergeCell ref="G18:H18"/>
    <mergeCell ref="J18:K18"/>
    <mergeCell ref="O18:P18"/>
    <mergeCell ref="T18:U18"/>
    <mergeCell ref="Y18:AL18"/>
    <mergeCell ref="AM18:AP18"/>
    <mergeCell ref="AR18:AS18"/>
    <mergeCell ref="AT18:AU18"/>
    <mergeCell ref="A19:I19"/>
    <mergeCell ref="J19:K19"/>
    <mergeCell ref="O19:P19"/>
    <mergeCell ref="T19:U19"/>
    <mergeCell ref="Y19:AA19"/>
    <mergeCell ref="AB19:AF19"/>
    <mergeCell ref="AG19:AL19"/>
    <mergeCell ref="AM19:AP19"/>
    <mergeCell ref="AR19:AS19"/>
    <mergeCell ref="AT19:AU19"/>
    <mergeCell ref="A20:C20"/>
    <mergeCell ref="D20:F20"/>
    <mergeCell ref="G20:I20"/>
    <mergeCell ref="J20:K20"/>
    <mergeCell ref="O20:P20"/>
    <mergeCell ref="T20:U20"/>
    <mergeCell ref="Y20:AA20"/>
    <mergeCell ref="AB20:AF20"/>
    <mergeCell ref="AG20:AL20"/>
    <mergeCell ref="AM20:AP20"/>
    <mergeCell ref="AR20:AS20"/>
    <mergeCell ref="AT20:AU20"/>
    <mergeCell ref="D21:F21"/>
    <mergeCell ref="J21:K21"/>
    <mergeCell ref="O21:P21"/>
    <mergeCell ref="T21:U21"/>
    <mergeCell ref="Y21:AA21"/>
    <mergeCell ref="AB21:AF21"/>
    <mergeCell ref="AG21:AL21"/>
    <mergeCell ref="AM21:AP21"/>
    <mergeCell ref="AR21:AS21"/>
    <mergeCell ref="AT21:AU21"/>
    <mergeCell ref="A22:C22"/>
    <mergeCell ref="D22:F22"/>
    <mergeCell ref="G22:I22"/>
    <mergeCell ref="J22:K22"/>
    <mergeCell ref="O22:P22"/>
    <mergeCell ref="T22:U22"/>
    <mergeCell ref="Y22:AA22"/>
    <mergeCell ref="AB22:AF22"/>
    <mergeCell ref="AG22:AL22"/>
    <mergeCell ref="AM22:AP22"/>
    <mergeCell ref="AR22:AS22"/>
    <mergeCell ref="AT22:AU22"/>
    <mergeCell ref="D23:F23"/>
    <mergeCell ref="J23:K23"/>
    <mergeCell ref="O23:P23"/>
    <mergeCell ref="T23:U23"/>
    <mergeCell ref="Y23:AA23"/>
    <mergeCell ref="AB23:AF23"/>
    <mergeCell ref="AG23:AL23"/>
    <mergeCell ref="AM23:AP23"/>
    <mergeCell ref="AR23:AS23"/>
    <mergeCell ref="AT23:AU23"/>
    <mergeCell ref="A24:C24"/>
    <mergeCell ref="D24:F24"/>
    <mergeCell ref="G24:I24"/>
    <mergeCell ref="J24:K24"/>
    <mergeCell ref="O24:P24"/>
    <mergeCell ref="T24:U24"/>
    <mergeCell ref="Y24:AA24"/>
    <mergeCell ref="AB24:AF24"/>
    <mergeCell ref="AG24:AL24"/>
    <mergeCell ref="AM24:AP24"/>
    <mergeCell ref="AR24:AS24"/>
    <mergeCell ref="AT24:AU24"/>
    <mergeCell ref="D25:F25"/>
    <mergeCell ref="J25:K25"/>
    <mergeCell ref="O25:P25"/>
    <mergeCell ref="T25:U25"/>
    <mergeCell ref="Y25:AA25"/>
    <mergeCell ref="AB25:AF25"/>
    <mergeCell ref="AG25:AL25"/>
    <mergeCell ref="AM25:AP25"/>
    <mergeCell ref="AR25:AS25"/>
    <mergeCell ref="AT25:AU25"/>
    <mergeCell ref="A26:C26"/>
    <mergeCell ref="D26:F26"/>
    <mergeCell ref="G26:I26"/>
    <mergeCell ref="J26:K26"/>
    <mergeCell ref="O26:P26"/>
    <mergeCell ref="T26:U26"/>
    <mergeCell ref="Y26:AA26"/>
    <mergeCell ref="AB26:AF26"/>
    <mergeCell ref="AG26:AL26"/>
    <mergeCell ref="AM26:AP26"/>
    <mergeCell ref="AR26:AS26"/>
    <mergeCell ref="AT26:AU26"/>
    <mergeCell ref="D27:F27"/>
    <mergeCell ref="J27:K27"/>
    <mergeCell ref="O27:P27"/>
    <mergeCell ref="T27:U27"/>
    <mergeCell ref="Y27:AA27"/>
    <mergeCell ref="AB27:AF27"/>
    <mergeCell ref="AG27:AL27"/>
    <mergeCell ref="AM27:AP27"/>
    <mergeCell ref="AR27:AS27"/>
    <mergeCell ref="AT27:AU27"/>
    <mergeCell ref="A28:C28"/>
    <mergeCell ref="D28:F28"/>
    <mergeCell ref="G28:I28"/>
    <mergeCell ref="J28:K28"/>
    <mergeCell ref="O28:P28"/>
    <mergeCell ref="T28:U28"/>
    <mergeCell ref="Y28:AA28"/>
    <mergeCell ref="AB28:AF28"/>
    <mergeCell ref="AG28:AL28"/>
    <mergeCell ref="AM28:AP28"/>
    <mergeCell ref="AR28:AS28"/>
    <mergeCell ref="AT28:AU28"/>
    <mergeCell ref="D29:F29"/>
    <mergeCell ref="J29:K29"/>
    <mergeCell ref="O29:P29"/>
    <mergeCell ref="T29:U29"/>
    <mergeCell ref="Y29:AA29"/>
    <mergeCell ref="AB29:AF29"/>
    <mergeCell ref="AG29:AL29"/>
    <mergeCell ref="AM29:AP29"/>
    <mergeCell ref="AR29:AS29"/>
    <mergeCell ref="AT29:AU29"/>
    <mergeCell ref="A30:C30"/>
    <mergeCell ref="D30:F30"/>
    <mergeCell ref="G30:I30"/>
    <mergeCell ref="J30:K30"/>
    <mergeCell ref="O30:P30"/>
    <mergeCell ref="T30:U30"/>
    <mergeCell ref="Y30:AA30"/>
    <mergeCell ref="AB30:AF30"/>
    <mergeCell ref="AG30:AL30"/>
    <mergeCell ref="AM30:AP30"/>
    <mergeCell ref="AR30:AS30"/>
    <mergeCell ref="AT30:AU30"/>
    <mergeCell ref="D31:F31"/>
    <mergeCell ref="G31:I31"/>
    <mergeCell ref="J31:K31"/>
    <mergeCell ref="O31:P31"/>
    <mergeCell ref="T31:U31"/>
    <mergeCell ref="Y31:AA31"/>
    <mergeCell ref="AB31:AF31"/>
    <mergeCell ref="AG31:AL31"/>
    <mergeCell ref="AM31:AP31"/>
    <mergeCell ref="AR31:AS31"/>
    <mergeCell ref="AT31:AU31"/>
    <mergeCell ref="A32:C32"/>
    <mergeCell ref="D32:F32"/>
    <mergeCell ref="G32:I32"/>
    <mergeCell ref="J32:K32"/>
    <mergeCell ref="O32:P32"/>
    <mergeCell ref="T32:U32"/>
    <mergeCell ref="Y32:AA32"/>
    <mergeCell ref="AB32:AF32"/>
    <mergeCell ref="AG32:AL32"/>
    <mergeCell ref="AM32:AP32"/>
    <mergeCell ref="AR32:AS32"/>
    <mergeCell ref="AT32:AU32"/>
    <mergeCell ref="D33:F33"/>
    <mergeCell ref="G33:I33"/>
    <mergeCell ref="J33:K33"/>
    <mergeCell ref="O33:P33"/>
    <mergeCell ref="T33:U33"/>
    <mergeCell ref="Y33:AA33"/>
    <mergeCell ref="AB33:AF33"/>
    <mergeCell ref="AG33:AL33"/>
    <mergeCell ref="AM33:AP33"/>
    <mergeCell ref="AR33:AS33"/>
    <mergeCell ref="AT33:AU33"/>
    <mergeCell ref="A34:C34"/>
    <mergeCell ref="D34:F34"/>
    <mergeCell ref="G34:I34"/>
    <mergeCell ref="J34:K34"/>
    <mergeCell ref="O34:P34"/>
    <mergeCell ref="T34:U34"/>
    <mergeCell ref="Y34:AA34"/>
    <mergeCell ref="AB34:AF34"/>
    <mergeCell ref="AG34:AL34"/>
    <mergeCell ref="D35:F35"/>
    <mergeCell ref="G35:I35"/>
    <mergeCell ref="J35:K35"/>
    <mergeCell ref="O35:P35"/>
    <mergeCell ref="T35:U35"/>
    <mergeCell ref="Y35:AA35"/>
    <mergeCell ref="AB35:AF35"/>
    <mergeCell ref="AG35:AL35"/>
    <mergeCell ref="A36:C36"/>
    <mergeCell ref="D36:F36"/>
    <mergeCell ref="G36:I36"/>
    <mergeCell ref="J36:K36"/>
    <mergeCell ref="O36:P36"/>
    <mergeCell ref="T36:U36"/>
    <mergeCell ref="Y36:AA36"/>
    <mergeCell ref="AB36:AF36"/>
    <mergeCell ref="AG36:AL36"/>
    <mergeCell ref="D37:F37"/>
    <mergeCell ref="G37:I37"/>
    <mergeCell ref="J37:K37"/>
    <mergeCell ref="O37:P37"/>
    <mergeCell ref="T37:U37"/>
    <mergeCell ref="Y37:AA37"/>
    <mergeCell ref="AB37:AF37"/>
    <mergeCell ref="AG37:AL37"/>
    <mergeCell ref="A38:C38"/>
    <mergeCell ref="D38:F38"/>
    <mergeCell ref="G38:I38"/>
    <mergeCell ref="J38:K38"/>
    <mergeCell ref="O38:P38"/>
    <mergeCell ref="T38:U38"/>
    <mergeCell ref="Y38:AA38"/>
    <mergeCell ref="AB38:AF38"/>
    <mergeCell ref="AG38:AL38"/>
    <mergeCell ref="D39:F39"/>
    <mergeCell ref="G39:I39"/>
    <mergeCell ref="J39:K39"/>
    <mergeCell ref="O39:P39"/>
    <mergeCell ref="T39:U39"/>
    <mergeCell ref="Y39:AA39"/>
    <mergeCell ref="AB39:AF39"/>
    <mergeCell ref="AG39:AL39"/>
    <mergeCell ref="A40:C40"/>
    <mergeCell ref="D40:F40"/>
    <mergeCell ref="G40:I40"/>
    <mergeCell ref="J40:K40"/>
    <mergeCell ref="O40:P40"/>
    <mergeCell ref="T40:U40"/>
    <mergeCell ref="Y40:AA40"/>
    <mergeCell ref="AB40:AF40"/>
    <mergeCell ref="AG40:AL40"/>
    <mergeCell ref="AM40:AQ40"/>
    <mergeCell ref="AR40:AW40"/>
    <mergeCell ref="D41:F41"/>
    <mergeCell ref="G41:I41"/>
    <mergeCell ref="J41:K41"/>
    <mergeCell ref="O41:P41"/>
    <mergeCell ref="T41:U41"/>
    <mergeCell ref="Y41:AA41"/>
    <mergeCell ref="AB41:AF41"/>
    <mergeCell ref="AG41:AL41"/>
    <mergeCell ref="AM41:AP41"/>
    <mergeCell ref="AR41:AT41"/>
    <mergeCell ref="AU41:AW41"/>
    <mergeCell ref="A42:C42"/>
    <mergeCell ref="D42:F42"/>
    <mergeCell ref="G42:I42"/>
    <mergeCell ref="J42:K42"/>
    <mergeCell ref="O42:P42"/>
    <mergeCell ref="T42:U42"/>
    <mergeCell ref="Y42:AA42"/>
    <mergeCell ref="AB42:AF42"/>
    <mergeCell ref="AG42:AL42"/>
    <mergeCell ref="AM42:AP42"/>
    <mergeCell ref="AR42:AS42"/>
    <mergeCell ref="AU42:AV42"/>
    <mergeCell ref="A43:C43"/>
    <mergeCell ref="D43:F43"/>
    <mergeCell ref="G43:I43"/>
    <mergeCell ref="J43:K43"/>
    <mergeCell ref="O43:P43"/>
    <mergeCell ref="T43:U43"/>
    <mergeCell ref="Y43:AA43"/>
    <mergeCell ref="AB43:AF43"/>
    <mergeCell ref="AG43:AL43"/>
    <mergeCell ref="AM43:AP43"/>
    <mergeCell ref="AR43:AS43"/>
    <mergeCell ref="AU43:AV43"/>
    <mergeCell ref="A44:C44"/>
    <mergeCell ref="D44:F44"/>
    <mergeCell ref="G44:I44"/>
    <mergeCell ref="J44:K44"/>
    <mergeCell ref="O44:P44"/>
    <mergeCell ref="T44:U44"/>
    <mergeCell ref="Y44:AA44"/>
    <mergeCell ref="AB44:AF44"/>
    <mergeCell ref="AG44:AL44"/>
    <mergeCell ref="AM44:AP44"/>
    <mergeCell ref="A45:C45"/>
    <mergeCell ref="D45:F45"/>
    <mergeCell ref="G45:I45"/>
    <mergeCell ref="J45:K45"/>
    <mergeCell ref="O45:P45"/>
    <mergeCell ref="T45:U45"/>
    <mergeCell ref="Y45:AA45"/>
    <mergeCell ref="AB45:AF45"/>
    <mergeCell ref="AG45:AL45"/>
    <mergeCell ref="AM45:AP45"/>
    <mergeCell ref="A46:C46"/>
    <mergeCell ref="D46:F46"/>
    <mergeCell ref="G46:I46"/>
    <mergeCell ref="J46:K46"/>
    <mergeCell ref="O46:P46"/>
    <mergeCell ref="T46:U46"/>
    <mergeCell ref="Y46:AA46"/>
    <mergeCell ref="AB46:AF46"/>
    <mergeCell ref="AG46:AL46"/>
    <mergeCell ref="AM46:AP46"/>
    <mergeCell ref="A47:C47"/>
    <mergeCell ref="D47:F47"/>
    <mergeCell ref="G47:I47"/>
    <mergeCell ref="J47:K47"/>
    <mergeCell ref="O47:P47"/>
    <mergeCell ref="T47:U47"/>
    <mergeCell ref="Y47:AA47"/>
    <mergeCell ref="AB47:AF47"/>
    <mergeCell ref="AG47:AL47"/>
    <mergeCell ref="AM47:AP47"/>
    <mergeCell ref="AM55:AP55"/>
    <mergeCell ref="AT55:AV55"/>
    <mergeCell ref="AM56:AP56"/>
    <mergeCell ref="AT56:AV56"/>
    <mergeCell ref="AM57:AP57"/>
    <mergeCell ref="AT57:AV57"/>
    <mergeCell ref="AM58:AP58"/>
    <mergeCell ref="AT58:AV58"/>
    <mergeCell ref="AM59:AP59"/>
    <mergeCell ref="AT59:AV59"/>
    <mergeCell ref="AM60:AP60"/>
    <mergeCell ref="AM61:AP61"/>
  </mergeCells>
  <dataValidations count="4">
    <dataValidation allowBlank="true" operator="equal" showDropDown="false" showErrorMessage="false" showInputMessage="false" sqref="T3:U26" type="list">
      <formula1>SpiritualKSAreas</formula1>
      <formula2>0</formula2>
    </dataValidation>
    <dataValidation allowBlank="true" operator="equal" showDropDown="false" showErrorMessage="false" showInputMessage="false" sqref="AM3:AP27" type="list">
      <formula1>HekaKSAreas</formula1>
      <formula2>0</formula2>
    </dataValidation>
    <dataValidation allowBlank="true" operator="equal" showDropDown="false" showErrorMessage="false" showInputMessage="false" sqref="O5:P26" type="list">
      <formula1>PhysicalKSAreas</formula1>
      <formula2>0</formula2>
    </dataValidation>
    <dataValidation allowBlank="true" operator="equal" showDropDown="false" showErrorMessage="false" showInputMessage="false" sqref="J7:K26" type="list">
      <formula1>MentalKSAreas</formula1>
      <formula2>0</formula2>
    </dataValidation>
  </dataValidations>
  <printOptions headings="false" gridLines="false" gridLinesSet="true" horizontalCentered="true" verticalCentered="true"/>
  <pageMargins left="0.747916666666667" right="0.747916666666667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1" scale="99" useFirstPageNumber="false" usePrinterDefaults="false" verticalDpi="300"/>
  <headerFooter differentFirst="false" differentOddEven="false">
    <oddHeader/>
    <oddFooter/>
  </headerFooter>
  <colBreaks count="1" manualBreakCount="1">
    <brk id="18" man="true" max="65535" min="0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W8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T36" activeCellId="0" pane="topLeft" sqref="T36"/>
    </sheetView>
  </sheetViews>
  <cols>
    <col collapsed="false" hidden="false" max="1" min="1" style="1" width="14.2"/>
    <col collapsed="false" hidden="false" max="25" min="25" style="0" width="6.73725490196078"/>
    <col collapsed="false" hidden="false" max="27" min="26" style="0" width="10.8980392156863"/>
    <col collapsed="false" hidden="false" max="30" min="28" style="0" width="4.30588235294118"/>
    <col collapsed="false" hidden="false" max="32" min="31" style="0" width="7.45098039215686"/>
    <col collapsed="false" hidden="false" max="37" min="34" style="0" width="4.30588235294118"/>
    <col collapsed="false" hidden="false" max="38" min="38" style="0" width="5.6"/>
    <col collapsed="false" hidden="false" max="42" min="42" style="0" width="7.45098039215686"/>
    <col collapsed="false" hidden="false" max="43" min="43" style="0" width="10.6078431372549"/>
    <col collapsed="false" hidden="false" max="45" min="45" style="0" width="3.01176470588235"/>
    <col collapsed="false" hidden="false" max="47" min="47" style="0" width="3.58039215686275"/>
    <col collapsed="false" hidden="false" max="48" min="48" style="0" width="6.88235294117647"/>
    <col collapsed="false" hidden="false" max="49" min="49" style="0" width="11.043137254902"/>
  </cols>
  <sheetData>
    <row collapsed="false" customFormat="false" customHeight="false" hidden="false" ht="15.2" outlineLevel="0" r="1">
      <c r="A1" s="2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 t="s">
        <v>2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5" t="s">
        <v>3</v>
      </c>
      <c r="AN1" s="5"/>
      <c r="AO1" s="5"/>
      <c r="AP1" s="5"/>
      <c r="AQ1" s="5"/>
      <c r="AR1" s="5"/>
      <c r="AS1" s="5"/>
      <c r="AT1" s="5"/>
      <c r="AU1" s="5"/>
      <c r="AV1" s="5"/>
      <c r="AW1" s="5"/>
    </row>
    <row collapsed="false" customFormat="false" customHeight="false" hidden="false" ht="15.3" outlineLevel="0" r="2">
      <c r="A2" s="6" t="s">
        <v>444</v>
      </c>
      <c r="B2" s="6"/>
      <c r="C2" s="6"/>
      <c r="D2" s="6"/>
      <c r="E2" s="6"/>
      <c r="F2" s="6"/>
      <c r="G2" s="6"/>
      <c r="H2" s="6"/>
      <c r="I2" s="6"/>
      <c r="J2" s="7" t="s">
        <v>5</v>
      </c>
      <c r="K2" s="8"/>
      <c r="L2" s="8" t="s">
        <v>6</v>
      </c>
      <c r="M2" s="8" t="s">
        <v>7</v>
      </c>
      <c r="N2" s="9" t="s">
        <v>8</v>
      </c>
      <c r="O2" s="7" t="s">
        <v>9</v>
      </c>
      <c r="P2" s="8"/>
      <c r="Q2" s="8" t="s">
        <v>6</v>
      </c>
      <c r="R2" s="8" t="s">
        <v>7</v>
      </c>
      <c r="S2" s="9" t="s">
        <v>8</v>
      </c>
      <c r="T2" s="10" t="s">
        <v>10</v>
      </c>
      <c r="U2" s="11"/>
      <c r="V2" s="12" t="s">
        <v>6</v>
      </c>
      <c r="W2" s="11" t="s">
        <v>7</v>
      </c>
      <c r="X2" s="9" t="s">
        <v>8</v>
      </c>
      <c r="Y2" s="13" t="s">
        <v>11</v>
      </c>
      <c r="Z2" s="13"/>
      <c r="AA2" s="14" t="s">
        <v>12</v>
      </c>
      <c r="AB2" s="14" t="s">
        <v>13</v>
      </c>
      <c r="AC2" s="14" t="s">
        <v>14</v>
      </c>
      <c r="AD2" s="14" t="s">
        <v>15</v>
      </c>
      <c r="AE2" s="14" t="s">
        <v>16</v>
      </c>
      <c r="AF2" s="14" t="s">
        <v>17</v>
      </c>
      <c r="AG2" s="14" t="s">
        <v>18</v>
      </c>
      <c r="AH2" s="14" t="s">
        <v>19</v>
      </c>
      <c r="AI2" s="14"/>
      <c r="AJ2" s="14" t="s">
        <v>20</v>
      </c>
      <c r="AK2" s="14" t="s">
        <v>21</v>
      </c>
      <c r="AL2" s="14"/>
      <c r="AM2" s="15" t="s">
        <v>22</v>
      </c>
      <c r="AN2" s="15"/>
      <c r="AO2" s="15"/>
      <c r="AP2" s="15"/>
      <c r="AQ2" s="16" t="s">
        <v>8</v>
      </c>
      <c r="AR2" s="16" t="s">
        <v>23</v>
      </c>
      <c r="AS2" s="16"/>
      <c r="AT2" s="16" t="s">
        <v>24</v>
      </c>
      <c r="AU2" s="16"/>
      <c r="AV2" s="14" t="s">
        <v>25</v>
      </c>
      <c r="AW2" s="17" t="s">
        <v>26</v>
      </c>
    </row>
    <row collapsed="false" customFormat="false" customHeight="false" hidden="false" ht="15.2" outlineLevel="0" r="3">
      <c r="A3" s="6" t="s">
        <v>445</v>
      </c>
      <c r="B3" s="6"/>
      <c r="C3" s="6"/>
      <c r="D3" s="6"/>
      <c r="E3" s="6"/>
      <c r="F3" s="6"/>
      <c r="G3" s="6"/>
      <c r="H3" s="6"/>
      <c r="I3" s="6"/>
      <c r="J3" s="18" t="s">
        <v>28</v>
      </c>
      <c r="K3" s="18"/>
      <c r="L3" s="19" t="n">
        <v>0</v>
      </c>
      <c r="M3" s="20" t="n">
        <v>30</v>
      </c>
      <c r="N3" s="21" t="n">
        <f aca="false">L3+M3</f>
        <v>30</v>
      </c>
      <c r="O3" s="22" t="s">
        <v>29</v>
      </c>
      <c r="P3" s="22"/>
      <c r="Q3" s="19" t="n">
        <f aca="false">F15</f>
        <v>16</v>
      </c>
      <c r="R3" s="23"/>
      <c r="S3" s="21" t="n">
        <f aca="false">Q3+R3</f>
        <v>16</v>
      </c>
      <c r="T3" s="24" t="s">
        <v>170</v>
      </c>
      <c r="U3" s="24"/>
      <c r="V3" s="25" t="n">
        <f aca="true">IF(ISTEXT(T3),INDIRECT(LOOKUP(T3,SpiritualKSAreas,SpiritualKSAttr)),0)</f>
        <v>15</v>
      </c>
      <c r="W3" s="26" t="n">
        <v>12</v>
      </c>
      <c r="X3" s="27" t="n">
        <f aca="false">V3+W3</f>
        <v>27</v>
      </c>
      <c r="Y3" s="28"/>
      <c r="Z3" s="28"/>
      <c r="AA3" s="29"/>
      <c r="AB3" s="29"/>
      <c r="AC3" s="29"/>
      <c r="AD3" s="29"/>
      <c r="AE3" s="29"/>
      <c r="AF3" s="29"/>
      <c r="AG3" s="29"/>
      <c r="AH3" s="30" t="n">
        <f aca="false">(AA3+AB3+MAX(0,VLOOKUP(MAX(S3,N5)+F16+F17,A56:B68,2)))</f>
        <v>0</v>
      </c>
      <c r="AI3" s="30"/>
      <c r="AJ3" s="31" t="n">
        <f aca="false">(MAX(0,VLOOKUP(AA3,E56:F68,2)))</f>
        <v>0</v>
      </c>
      <c r="AK3" s="32"/>
      <c r="AL3" s="32"/>
      <c r="AM3" s="33" t="s">
        <v>297</v>
      </c>
      <c r="AN3" s="33"/>
      <c r="AO3" s="33"/>
      <c r="AP3" s="33"/>
      <c r="AQ3" s="34" t="n">
        <v>0</v>
      </c>
      <c r="AR3" s="34" t="n">
        <f aca="true">IF(ISTEXT(AM3),INDIRECT(LOOKUP(AM3,HekaKSAreas,HekaKSCat)),0)</f>
        <v>0</v>
      </c>
      <c r="AS3" s="34"/>
      <c r="AT3" s="34" t="n">
        <f aca="true">IF(ISTEXT(AM3),INDIRECT(LOOKUP(AM3,HekaKSAreas,HekaKSAttr)),0)</f>
        <v>0</v>
      </c>
      <c r="AU3" s="34"/>
      <c r="AV3" s="35" t="n">
        <f aca="true">IF(ISTEXT(AM3),INDIRECT(LOOKUP(AM3,HekaKSAreas,HekaKSTrait)),0)</f>
        <v>94</v>
      </c>
      <c r="AW3" s="36" t="n">
        <f aca="false">(AQ3+AR3+AT3+AV3)</f>
        <v>94</v>
      </c>
    </row>
    <row collapsed="false" customFormat="false" customHeight="false" hidden="false" ht="15.3" outlineLevel="0" r="4">
      <c r="A4" s="37" t="s">
        <v>419</v>
      </c>
      <c r="B4" s="37"/>
      <c r="C4" s="37"/>
      <c r="D4" s="38"/>
      <c r="E4" s="39" t="s">
        <v>31</v>
      </c>
      <c r="F4" s="39"/>
      <c r="G4" s="39"/>
      <c r="H4" s="40" t="n">
        <f aca="false">MAX(0, (F13+F17-31))</f>
        <v>0</v>
      </c>
      <c r="I4" s="40"/>
      <c r="J4" s="41" t="s">
        <v>32</v>
      </c>
      <c r="K4" s="41"/>
      <c r="L4" s="42" t="n">
        <f aca="false">C11</f>
        <v>19</v>
      </c>
      <c r="M4" s="43" t="n">
        <v>30</v>
      </c>
      <c r="N4" s="21" t="n">
        <f aca="false">L4+M4</f>
        <v>49</v>
      </c>
      <c r="O4" s="44" t="s">
        <v>312</v>
      </c>
      <c r="P4" s="44"/>
      <c r="Q4" s="42" t="n">
        <f aca="false">F11</f>
        <v>14</v>
      </c>
      <c r="R4" s="43" t="n">
        <v>30</v>
      </c>
      <c r="S4" s="21" t="n">
        <f aca="false">Q4+R4</f>
        <v>44</v>
      </c>
      <c r="T4" s="45" t="s">
        <v>183</v>
      </c>
      <c r="U4" s="45"/>
      <c r="V4" s="25" t="n">
        <f aca="true">IF(ISTEXT(T4),INDIRECT(LOOKUP(T4,SpiritualKSAreas,SpiritualKSAttr)),0)</f>
        <v>15</v>
      </c>
      <c r="W4" s="46" t="n">
        <v>12</v>
      </c>
      <c r="X4" s="27" t="n">
        <f aca="false">V4+W4</f>
        <v>27</v>
      </c>
      <c r="Y4" s="47"/>
      <c r="Z4" s="47"/>
      <c r="AA4" s="48"/>
      <c r="AB4" s="48"/>
      <c r="AC4" s="48"/>
      <c r="AD4" s="48"/>
      <c r="AE4" s="48"/>
      <c r="AF4" s="48"/>
      <c r="AG4" s="48"/>
      <c r="AH4" s="49" t="n">
        <f aca="false">(AA4+AB4+MAX(0,VLOOKUP(MAX(S3,N5)+F16+F17,A56:B68,2)))</f>
        <v>0</v>
      </c>
      <c r="AI4" s="49"/>
      <c r="AJ4" s="50" t="n">
        <f aca="false">(MAX(0,VLOOKUP(AA4,E56:F68,2)))</f>
        <v>0</v>
      </c>
      <c r="AK4" s="48"/>
      <c r="AL4" s="48"/>
      <c r="AM4" s="33" t="s">
        <v>240</v>
      </c>
      <c r="AN4" s="33"/>
      <c r="AO4" s="33"/>
      <c r="AP4" s="33"/>
      <c r="AQ4" s="35" t="n">
        <f aca="false">N7</f>
        <v>49</v>
      </c>
      <c r="AR4" s="51" t="n">
        <f aca="true">IF(ISTEXT(AM4),INDIRECT(LOOKUP(AM4,HekaKSAreas,HekaKSCat)),0)</f>
        <v>48</v>
      </c>
      <c r="AS4" s="51"/>
      <c r="AT4" s="51" t="n">
        <f aca="true">IF(ISTEXT(AM4),INDIRECT(LOOKUP(AM4,HekaKSAreas,HekaKSAttr)),0)</f>
        <v>0</v>
      </c>
      <c r="AU4" s="51"/>
      <c r="AV4" s="35" t="n">
        <f aca="true">IF(ISTEXT(AM4),INDIRECT(LOOKUP(AM4,HekaKSAreas,HekaKSTrait)),0)</f>
        <v>0</v>
      </c>
      <c r="AW4" s="36" t="n">
        <f aca="false">(AQ4+AR4+AT4+AV4)</f>
        <v>97</v>
      </c>
    </row>
    <row collapsed="false" customFormat="false" customHeight="false" hidden="false" ht="15.2" outlineLevel="0" r="5">
      <c r="A5" s="37" t="s">
        <v>34</v>
      </c>
      <c r="B5" s="37"/>
      <c r="C5" s="37"/>
      <c r="D5" s="38"/>
      <c r="E5" s="52" t="s">
        <v>35</v>
      </c>
      <c r="F5" s="52"/>
      <c r="G5" s="52"/>
      <c r="H5" s="53" t="n">
        <f aca="false">MAX(0,(F12-12))</f>
        <v>0</v>
      </c>
      <c r="I5" s="53"/>
      <c r="J5" s="41" t="s">
        <v>36</v>
      </c>
      <c r="K5" s="41"/>
      <c r="L5" s="42" t="n">
        <f aca="false">C15</f>
        <v>18</v>
      </c>
      <c r="M5" s="43" t="n">
        <v>24</v>
      </c>
      <c r="N5" s="21" t="n">
        <f aca="false">L5+M5</f>
        <v>42</v>
      </c>
      <c r="O5" s="45" t="s">
        <v>201</v>
      </c>
      <c r="P5" s="45"/>
      <c r="Q5" s="27" t="n">
        <f aca="true">IF(ISTEXT(O5),INDIRECT(LOOKUP(O5,PhysicalKSAreas,PhysicalKSAttr)),0)</f>
        <v>15</v>
      </c>
      <c r="R5" s="46" t="n">
        <v>8</v>
      </c>
      <c r="S5" s="21" t="n">
        <f aca="false">Q5+R5</f>
        <v>23</v>
      </c>
      <c r="T5" s="45" t="s">
        <v>199</v>
      </c>
      <c r="U5" s="45"/>
      <c r="V5" s="25" t="n">
        <f aca="true">IF(ISTEXT(T5),INDIRECT(LOOKUP(T5,SpiritualKSAreas,SpiritualKSAttr)),0)</f>
        <v>15</v>
      </c>
      <c r="W5" s="46" t="n">
        <v>12</v>
      </c>
      <c r="X5" s="27" t="n">
        <f aca="false">V5+W5</f>
        <v>27</v>
      </c>
      <c r="Y5" s="47"/>
      <c r="Z5" s="47"/>
      <c r="AA5" s="48"/>
      <c r="AB5" s="48"/>
      <c r="AC5" s="48"/>
      <c r="AD5" s="48"/>
      <c r="AE5" s="48"/>
      <c r="AF5" s="48"/>
      <c r="AG5" s="48"/>
      <c r="AH5" s="49" t="n">
        <f aca="false">(AA5+AB5+MAX(0,VLOOKUP(MAX(S3,N5)+F16+F17,A56:B68,2)))</f>
        <v>0</v>
      </c>
      <c r="AI5" s="49"/>
      <c r="AJ5" s="50" t="n">
        <f aca="false">(MAX(0,VLOOKUP(AA5,E56:F68,2)))</f>
        <v>0</v>
      </c>
      <c r="AK5" s="48"/>
      <c r="AL5" s="48"/>
      <c r="AM5" s="33" t="s">
        <v>289</v>
      </c>
      <c r="AN5" s="33"/>
      <c r="AO5" s="33"/>
      <c r="AP5" s="33"/>
      <c r="AQ5" s="35" t="n">
        <f aca="false">N8</f>
        <v>48</v>
      </c>
      <c r="AR5" s="51" t="n">
        <f aca="true">IF(ISTEXT(AM5),INDIRECT(LOOKUP(AM5,HekaKSAreas,HekaKSCat)),0)</f>
        <v>46</v>
      </c>
      <c r="AS5" s="51"/>
      <c r="AT5" s="51" t="n">
        <f aca="true">IF(ISTEXT(AM5),INDIRECT(LOOKUP(AM5,HekaKSAreas,HekaKSAttr)),0)</f>
        <v>0</v>
      </c>
      <c r="AU5" s="51"/>
      <c r="AV5" s="35" t="n">
        <f aca="true">IF(ISTEXT(AM5),INDIRECT(LOOKUP(AM5,HekaKSAreas,HekaKSTrait)),0)</f>
        <v>0</v>
      </c>
      <c r="AW5" s="36" t="n">
        <f aca="false">(AQ5+AR5+AT5+AV5)</f>
        <v>94</v>
      </c>
    </row>
    <row collapsed="false" customFormat="false" customHeight="false" hidden="false" ht="15.2" outlineLevel="0" r="6">
      <c r="A6" s="54" t="s">
        <v>37</v>
      </c>
      <c r="B6" s="54"/>
      <c r="C6" s="54"/>
      <c r="D6" s="55"/>
      <c r="E6" s="56" t="s">
        <v>38</v>
      </c>
      <c r="F6" s="56"/>
      <c r="G6" s="57" t="n">
        <f aca="false">C13+C17</f>
        <v>29</v>
      </c>
      <c r="H6" s="57" t="n">
        <f aca="false">F13+F17</f>
        <v>30</v>
      </c>
      <c r="I6" s="58" t="n">
        <f aca="false">I13+I17</f>
        <v>24</v>
      </c>
      <c r="J6" s="41" t="s">
        <v>39</v>
      </c>
      <c r="K6" s="41"/>
      <c r="L6" s="42" t="n">
        <f aca="false">C11</f>
        <v>19</v>
      </c>
      <c r="M6" s="43" t="n">
        <v>15</v>
      </c>
      <c r="N6" s="21" t="n">
        <f aca="false">L6+M6</f>
        <v>34</v>
      </c>
      <c r="O6" s="45" t="s">
        <v>341</v>
      </c>
      <c r="P6" s="45"/>
      <c r="Q6" s="27" t="n">
        <f aca="true">IF(ISTEXT(O6),INDIRECT(LOOKUP(O6,PhysicalKSAreas,PhysicalKSAttr)),0)</f>
        <v>14</v>
      </c>
      <c r="R6" s="46" t="n">
        <v>8</v>
      </c>
      <c r="S6" s="21" t="n">
        <f aca="false">Q6+R6</f>
        <v>22</v>
      </c>
      <c r="T6" s="45" t="s">
        <v>202</v>
      </c>
      <c r="U6" s="45"/>
      <c r="V6" s="25" t="n">
        <f aca="true">IF(ISTEXT(T6),INDIRECT(LOOKUP(T6,SpiritualKSAreas,SpiritualKSAttr)),0)</f>
        <v>15</v>
      </c>
      <c r="W6" s="46" t="n">
        <v>12</v>
      </c>
      <c r="X6" s="27" t="n">
        <f aca="false">V6+W6</f>
        <v>27</v>
      </c>
      <c r="Y6" s="59"/>
      <c r="Z6" s="59"/>
      <c r="AA6" s="60"/>
      <c r="AB6" s="60"/>
      <c r="AC6" s="60"/>
      <c r="AD6" s="60"/>
      <c r="AE6" s="60"/>
      <c r="AF6" s="60"/>
      <c r="AG6" s="60"/>
      <c r="AH6" s="49" t="n">
        <f aca="false">(AA6+AB6+MAX(0,VLOOKUP(MAX(S3,N5)+F16+F17,A56:B68,2)))</f>
        <v>0</v>
      </c>
      <c r="AI6" s="49"/>
      <c r="AJ6" s="61" t="n">
        <f aca="false">(MAX(0,VLOOKUP(AA6,E56:F68,2)))</f>
        <v>0</v>
      </c>
      <c r="AK6" s="60"/>
      <c r="AL6" s="60"/>
      <c r="AM6" s="33" t="s">
        <v>196</v>
      </c>
      <c r="AN6" s="33"/>
      <c r="AO6" s="33"/>
      <c r="AP6" s="33"/>
      <c r="AQ6" s="35" t="n">
        <f aca="false">N11</f>
        <v>37</v>
      </c>
      <c r="AR6" s="51" t="n">
        <f aca="true">IF(ISTEXT(AM6),INDIRECT(LOOKUP(AM6,HekaKSAreas,HekaKSCat)),0)</f>
        <v>0</v>
      </c>
      <c r="AS6" s="51"/>
      <c r="AT6" s="51" t="n">
        <f aca="true">IF(ISTEXT(AM6),INDIRECT(LOOKUP(AM6,HekaKSAreas,HekaKSAttr)),0)</f>
        <v>19</v>
      </c>
      <c r="AU6" s="51"/>
      <c r="AV6" s="35" t="n">
        <f aca="true">IF(ISTEXT(AM6),INDIRECT(LOOKUP(AM6,HekaKSAreas,HekaKSTrait)),0)</f>
        <v>0</v>
      </c>
      <c r="AW6" s="36" t="n">
        <f aca="false">(AQ6+AR6+AT6+AV6)</f>
        <v>56</v>
      </c>
    </row>
    <row collapsed="false" customFormat="false" customHeight="false" hidden="false" ht="15.2" outlineLevel="0" r="7">
      <c r="A7" s="62" t="s">
        <v>40</v>
      </c>
      <c r="B7" s="62"/>
      <c r="C7" s="62"/>
      <c r="D7" s="62"/>
      <c r="E7" s="62"/>
      <c r="F7" s="62"/>
      <c r="G7" s="62"/>
      <c r="H7" s="62"/>
      <c r="I7" s="62"/>
      <c r="J7" s="63" t="s">
        <v>254</v>
      </c>
      <c r="K7" s="63"/>
      <c r="L7" s="64" t="n">
        <f aca="true">IF(ISTEXT(J7),INDIRECT(LOOKUP(J7,MentalKSAreas,MentalKSAttr)),0)</f>
        <v>19</v>
      </c>
      <c r="M7" s="46" t="n">
        <v>30</v>
      </c>
      <c r="N7" s="21" t="n">
        <f aca="false">L7+M7</f>
        <v>49</v>
      </c>
      <c r="O7" s="45" t="s">
        <v>263</v>
      </c>
      <c r="P7" s="45"/>
      <c r="Q7" s="27" t="n">
        <f aca="true">IF(ISTEXT(O7),INDIRECT(LOOKUP(O7,PhysicalKSAreas,PhysicalKSAttr)),0)</f>
        <v>16</v>
      </c>
      <c r="R7" s="46" t="n">
        <v>4</v>
      </c>
      <c r="S7" s="21" t="n">
        <f aca="false">Q7+R7</f>
        <v>20</v>
      </c>
      <c r="T7" s="45" t="s">
        <v>248</v>
      </c>
      <c r="U7" s="45"/>
      <c r="V7" s="25" t="n">
        <f aca="true">IF(ISTEXT(T7),INDIRECT(LOOKUP(T7,SpiritualKSAreas,SpiritualKSAttr)),0)</f>
        <v>15</v>
      </c>
      <c r="W7" s="46" t="n">
        <v>12</v>
      </c>
      <c r="X7" s="27" t="n">
        <f aca="false">V7+W7</f>
        <v>27</v>
      </c>
      <c r="Y7" s="65" t="s">
        <v>41</v>
      </c>
      <c r="Z7" s="65"/>
      <c r="AA7" s="66" t="s">
        <v>12</v>
      </c>
      <c r="AB7" s="66" t="s">
        <v>13</v>
      </c>
      <c r="AC7" s="66" t="s">
        <v>42</v>
      </c>
      <c r="AD7" s="66" t="s">
        <v>15</v>
      </c>
      <c r="AE7" s="66" t="s">
        <v>16</v>
      </c>
      <c r="AF7" s="66" t="s">
        <v>17</v>
      </c>
      <c r="AG7" s="66" t="s">
        <v>43</v>
      </c>
      <c r="AH7" s="66" t="s">
        <v>19</v>
      </c>
      <c r="AI7" s="66"/>
      <c r="AJ7" s="66" t="s">
        <v>20</v>
      </c>
      <c r="AK7" s="66" t="s">
        <v>21</v>
      </c>
      <c r="AL7" s="66"/>
      <c r="AM7" s="33" t="s">
        <v>219</v>
      </c>
      <c r="AN7" s="33"/>
      <c r="AO7" s="33"/>
      <c r="AP7" s="33"/>
      <c r="AQ7" s="35" t="n">
        <f aca="false">N16</f>
        <v>35</v>
      </c>
      <c r="AR7" s="51" t="n">
        <f aca="true">IF(ISTEXT(AM7),INDIRECT(LOOKUP(AM7,HekaKSAreas,HekaKSCat)),0)</f>
        <v>0</v>
      </c>
      <c r="AS7" s="51"/>
      <c r="AT7" s="51" t="n">
        <f aca="true">IF(ISTEXT(AM7),INDIRECT(LOOKUP(AM7,HekaKSAreas,HekaKSAttr)),0)</f>
        <v>19</v>
      </c>
      <c r="AU7" s="51"/>
      <c r="AV7" s="35" t="n">
        <f aca="true">IF(ISTEXT(AM7),INDIRECT(LOOKUP(AM7,HekaKSAreas,HekaKSTrait)),0)</f>
        <v>0</v>
      </c>
      <c r="AW7" s="36" t="n">
        <f aca="false">(AQ7+AR7+AT7+AV7)</f>
        <v>54</v>
      </c>
    </row>
    <row collapsed="false" customFormat="true" customHeight="false" hidden="false" ht="17.6" outlineLevel="0" r="8" s="76">
      <c r="A8" s="67" t="s">
        <v>44</v>
      </c>
      <c r="B8" s="68"/>
      <c r="C8" s="69" t="n">
        <f aca="false">(C10+C14)</f>
        <v>94</v>
      </c>
      <c r="D8" s="70" t="s">
        <v>45</v>
      </c>
      <c r="E8" s="70"/>
      <c r="F8" s="69" t="n">
        <f aca="false">(F10+F14)</f>
        <v>83</v>
      </c>
      <c r="G8" s="70" t="s">
        <v>46</v>
      </c>
      <c r="H8" s="70"/>
      <c r="I8" s="69" t="n">
        <f aca="false">(I10+I14)</f>
        <v>79</v>
      </c>
      <c r="J8" s="45" t="s">
        <v>289</v>
      </c>
      <c r="K8" s="45"/>
      <c r="L8" s="64" t="n">
        <f aca="true">IF(ISTEXT(J8),INDIRECT(LOOKUP(J8,MentalKSAreas,MentalKSAttr)),0)</f>
        <v>18</v>
      </c>
      <c r="M8" s="46" t="n">
        <v>30</v>
      </c>
      <c r="N8" s="21" t="n">
        <f aca="false">L8+M8</f>
        <v>48</v>
      </c>
      <c r="O8" s="45" t="s">
        <v>198</v>
      </c>
      <c r="P8" s="45"/>
      <c r="Q8" s="27" t="n">
        <f aca="true">IF(ISTEXT(O8),INDIRECT(LOOKUP(O8,PhysicalKSAreas,PhysicalKSAttr)),0)</f>
        <v>15</v>
      </c>
      <c r="R8" s="46" t="n">
        <v>5</v>
      </c>
      <c r="S8" s="21" t="n">
        <f aca="false">Q8+R8</f>
        <v>20</v>
      </c>
      <c r="T8" s="45" t="s">
        <v>268</v>
      </c>
      <c r="U8" s="45"/>
      <c r="V8" s="25" t="n">
        <f aca="true">IF(ISTEXT(T8),INDIRECT(LOOKUP(T8,SpiritualKSAreas,SpiritualKSAttr)),0)</f>
        <v>15</v>
      </c>
      <c r="W8" s="46" t="n">
        <v>12</v>
      </c>
      <c r="X8" s="27" t="n">
        <f aca="false">V8+W8</f>
        <v>27</v>
      </c>
      <c r="Y8" s="71"/>
      <c r="Z8" s="71"/>
      <c r="AA8" s="72"/>
      <c r="AB8" s="72"/>
      <c r="AC8" s="72"/>
      <c r="AD8" s="72"/>
      <c r="AE8" s="72"/>
      <c r="AF8" s="72"/>
      <c r="AG8" s="72"/>
      <c r="AH8" s="73" t="n">
        <f aca="false">(AA8+AB8+MAX(0,VLOOKUP(MAX(S3,N5)+F16+F17,A56:B68,2)))</f>
        <v>0</v>
      </c>
      <c r="AI8" s="73"/>
      <c r="AJ8" s="73" t="n">
        <f aca="false">(MAX(0,VLOOKUP(AA8,E56:F68,2)))</f>
        <v>0</v>
      </c>
      <c r="AK8" s="74"/>
      <c r="AL8" s="74"/>
      <c r="AM8" s="33" t="s">
        <v>267</v>
      </c>
      <c r="AN8" s="33"/>
      <c r="AO8" s="33"/>
      <c r="AP8" s="33"/>
      <c r="AQ8" s="75" t="n">
        <f aca="false">S9</f>
        <v>23</v>
      </c>
      <c r="AR8" s="51" t="n">
        <f aca="true">IF(ISTEXT(AM8),INDIRECT(LOOKUP(AM8,HekaKSAreas,HekaKSCat)),0)</f>
        <v>0</v>
      </c>
      <c r="AS8" s="51"/>
      <c r="AT8" s="51" t="n">
        <f aca="true">IF(ISTEXT(AM8),INDIRECT(LOOKUP(AM8,HekaKSAreas,HekaKSAttr)),0)</f>
        <v>11</v>
      </c>
      <c r="AU8" s="51"/>
      <c r="AV8" s="35" t="n">
        <f aca="true">IF(ISTEXT(AM8),INDIRECT(LOOKUP(AM8,HekaKSAreas,HekaKSTrait)),0)</f>
        <v>0</v>
      </c>
      <c r="AW8" s="36" t="n">
        <f aca="false">(AQ8+AR8+AT8+AV8)</f>
        <v>34</v>
      </c>
    </row>
    <row collapsed="false" customFormat="true" customHeight="false" hidden="false" ht="17.6" outlineLevel="0" r="9" s="76">
      <c r="A9" s="77" t="s">
        <v>47</v>
      </c>
      <c r="B9" s="78"/>
      <c r="C9" s="79" t="n">
        <f aca="false">FLOOR(C8*0.8,1)</f>
        <v>75</v>
      </c>
      <c r="D9" s="80" t="n">
        <f aca="false">FLOOR(F8*0.75,1)</f>
        <v>62</v>
      </c>
      <c r="E9" s="81" t="n">
        <f aca="false">FLOOR(F8*0.9,1)</f>
        <v>74</v>
      </c>
      <c r="F9" s="82" t="n">
        <f aca="false">FLOOR(F8*0.1,1)</f>
        <v>8</v>
      </c>
      <c r="G9" s="77" t="s">
        <v>47</v>
      </c>
      <c r="H9" s="78"/>
      <c r="I9" s="79" t="n">
        <f aca="false">FLOOR(I8*0.8,1)</f>
        <v>63</v>
      </c>
      <c r="J9" s="45" t="s">
        <v>233</v>
      </c>
      <c r="K9" s="45"/>
      <c r="L9" s="64" t="n">
        <f aca="true">IF(ISTEXT(J9),INDIRECT(LOOKUP(J9,MentalKSAreas,MentalKSAttr)),0)</f>
        <v>18</v>
      </c>
      <c r="M9" s="46" t="n">
        <v>18</v>
      </c>
      <c r="N9" s="21" t="n">
        <f aca="false">L9+M9</f>
        <v>36</v>
      </c>
      <c r="O9" s="45" t="s">
        <v>267</v>
      </c>
      <c r="P9" s="45"/>
      <c r="Q9" s="27" t="n">
        <f aca="true">IF(ISTEXT(O9),INDIRECT(LOOKUP(O9,PhysicalKSAreas,PhysicalKSAttr)),0)</f>
        <v>11</v>
      </c>
      <c r="R9" s="46" t="n">
        <v>12</v>
      </c>
      <c r="S9" s="21" t="n">
        <f aca="false">Q9+R9</f>
        <v>23</v>
      </c>
      <c r="T9" s="45" t="s">
        <v>274</v>
      </c>
      <c r="U9" s="45"/>
      <c r="V9" s="25" t="n">
        <f aca="true">IF(ISTEXT(T9),INDIRECT(LOOKUP(T9,SpiritualKSAreas,SpiritualKSAttr)),0)</f>
        <v>15</v>
      </c>
      <c r="W9" s="46" t="n">
        <v>12</v>
      </c>
      <c r="X9" s="27" t="n">
        <f aca="false">V9+W9</f>
        <v>27</v>
      </c>
      <c r="Y9" s="83"/>
      <c r="Z9" s="83"/>
      <c r="AA9" s="84"/>
      <c r="AB9" s="84"/>
      <c r="AC9" s="84"/>
      <c r="AD9" s="84"/>
      <c r="AE9" s="84"/>
      <c r="AF9" s="84"/>
      <c r="AG9" s="84"/>
      <c r="AH9" s="85" t="n">
        <f aca="false">(AA9+AB9+MAX(0,VLOOKUP(MAX(S3,N5)+F16+F17,A56:B68,2)))</f>
        <v>0</v>
      </c>
      <c r="AI9" s="85"/>
      <c r="AJ9" s="85" t="n">
        <f aca="false">(MAX(0,VLOOKUP(AA9,E56:F68,2)))</f>
        <v>0</v>
      </c>
      <c r="AK9" s="86"/>
      <c r="AL9" s="86"/>
      <c r="AM9" s="33" t="s">
        <v>170</v>
      </c>
      <c r="AN9" s="33"/>
      <c r="AO9" s="33"/>
      <c r="AP9" s="33"/>
      <c r="AQ9" s="75" t="n">
        <f aca="false">X3</f>
        <v>27</v>
      </c>
      <c r="AR9" s="51" t="n">
        <f aca="true">IF(ISTEXT(AM9),INDIRECT(LOOKUP(AM9,HekaKSAreas,HekaKSCat)),0)</f>
        <v>40</v>
      </c>
      <c r="AS9" s="51"/>
      <c r="AT9" s="51" t="n">
        <f aca="true">IF(ISTEXT(AM9),INDIRECT(LOOKUP(AM9,HekaKSAreas,HekaKSAttr)),0)</f>
        <v>0</v>
      </c>
      <c r="AU9" s="51"/>
      <c r="AV9" s="35" t="n">
        <f aca="true">IF(ISTEXT(AM9),INDIRECT(LOOKUP(AM9,HekaKSAreas,HekaKSTrait)),0)</f>
        <v>0</v>
      </c>
      <c r="AW9" s="36" t="n">
        <f aca="false">(AQ9+AR9+AT9+AV9)</f>
        <v>67</v>
      </c>
    </row>
    <row collapsed="false" customFormat="true" customHeight="false" hidden="false" ht="15.2" outlineLevel="0" r="10" s="91">
      <c r="A10" s="87" t="s">
        <v>48</v>
      </c>
      <c r="B10" s="87"/>
      <c r="C10" s="88" t="n">
        <f aca="false">(C11+C12+C13)</f>
        <v>48</v>
      </c>
      <c r="D10" s="87" t="s">
        <v>49</v>
      </c>
      <c r="E10" s="87"/>
      <c r="F10" s="89" t="n">
        <f aca="false">(F11+F12+F13)</f>
        <v>39</v>
      </c>
      <c r="G10" s="87" t="s">
        <v>50</v>
      </c>
      <c r="H10" s="87"/>
      <c r="I10" s="88" t="n">
        <f aca="false">(I11+I12+I13)</f>
        <v>40</v>
      </c>
      <c r="J10" s="45" t="s">
        <v>322</v>
      </c>
      <c r="K10" s="45"/>
      <c r="L10" s="64" t="n">
        <f aca="true">IF(ISTEXT(J10),INDIRECT(LOOKUP(J10,MentalKSAreas,MentalKSAttr)),0)</f>
        <v>18</v>
      </c>
      <c r="M10" s="46" t="n">
        <v>16</v>
      </c>
      <c r="N10" s="21" t="n">
        <f aca="false">L10+M10</f>
        <v>34</v>
      </c>
      <c r="O10" s="45" t="s">
        <v>292</v>
      </c>
      <c r="P10" s="45"/>
      <c r="Q10" s="27" t="n">
        <f aca="true">IF(ISTEXT(O10),INDIRECT(LOOKUP(O10,PhysicalKSAreas,PhysicalKSAttr)),0)</f>
        <v>14</v>
      </c>
      <c r="R10" s="46" t="n">
        <v>10</v>
      </c>
      <c r="S10" s="21" t="n">
        <f aca="false">Q10+R10</f>
        <v>24</v>
      </c>
      <c r="T10" s="45" t="s">
        <v>192</v>
      </c>
      <c r="U10" s="45"/>
      <c r="V10" s="25" t="n">
        <f aca="true">IF(ISTEXT(T10),INDIRECT(LOOKUP(T10,SpiritualKSAreas,SpiritualKSAttr)),0)</f>
        <v>12</v>
      </c>
      <c r="W10" s="46" t="n">
        <v>15</v>
      </c>
      <c r="X10" s="27" t="n">
        <f aca="false">V10+W10</f>
        <v>27</v>
      </c>
      <c r="Y10" s="47"/>
      <c r="Z10" s="47"/>
      <c r="AA10" s="48"/>
      <c r="AB10" s="48"/>
      <c r="AC10" s="48"/>
      <c r="AD10" s="48"/>
      <c r="AE10" s="48"/>
      <c r="AF10" s="48"/>
      <c r="AG10" s="48"/>
      <c r="AH10" s="90" t="n">
        <f aca="false">(AA10+AB10+MAX(0,VLOOKUP(MAX(S3,N5)+F16+F17,A56:B68,2)))</f>
        <v>0</v>
      </c>
      <c r="AI10" s="90"/>
      <c r="AJ10" s="85" t="n">
        <f aca="false">(MAX(0,VLOOKUP(AA10,E56:F68,2)))</f>
        <v>0</v>
      </c>
      <c r="AK10" s="48"/>
      <c r="AL10" s="48"/>
      <c r="AM10" s="33" t="s">
        <v>183</v>
      </c>
      <c r="AN10" s="33"/>
      <c r="AO10" s="33"/>
      <c r="AP10" s="33"/>
      <c r="AQ10" s="75" t="n">
        <f aca="false">X4</f>
        <v>27</v>
      </c>
      <c r="AR10" s="51" t="n">
        <f aca="true">IF(ISTEXT(AM10),INDIRECT(LOOKUP(AM10,HekaKSAreas,HekaKSCat)),0)</f>
        <v>0</v>
      </c>
      <c r="AS10" s="51"/>
      <c r="AT10" s="51" t="n">
        <f aca="true">IF(ISTEXT(AM10),INDIRECT(LOOKUP(AM10,HekaKSAreas,HekaKSAttr)),0)</f>
        <v>15</v>
      </c>
      <c r="AU10" s="51"/>
      <c r="AV10" s="35" t="n">
        <f aca="true">IF(ISTEXT(AM10),INDIRECT(LOOKUP(AM10,HekaKSAreas,HekaKSTrait)),0)</f>
        <v>0</v>
      </c>
      <c r="AW10" s="36" t="n">
        <f aca="false">(AQ10+AR10+AT10+AV10)</f>
        <v>42</v>
      </c>
    </row>
    <row collapsed="false" customFormat="false" customHeight="false" hidden="false" ht="12.9" outlineLevel="0" r="11">
      <c r="A11" s="92" t="s">
        <v>51</v>
      </c>
      <c r="B11" s="92"/>
      <c r="C11" s="93" t="n">
        <v>19</v>
      </c>
      <c r="D11" s="92" t="s">
        <v>52</v>
      </c>
      <c r="E11" s="92"/>
      <c r="F11" s="93" t="n">
        <v>14</v>
      </c>
      <c r="G11" s="92" t="s">
        <v>53</v>
      </c>
      <c r="H11" s="92"/>
      <c r="I11" s="93" t="n">
        <v>15</v>
      </c>
      <c r="J11" s="45" t="s">
        <v>196</v>
      </c>
      <c r="K11" s="45"/>
      <c r="L11" s="64" t="n">
        <f aca="true">IF(ISTEXT(J11),INDIRECT(LOOKUP(J11,MentalKSAreas,MentalKSAttr)),0)</f>
        <v>19</v>
      </c>
      <c r="M11" s="46" t="n">
        <v>18</v>
      </c>
      <c r="N11" s="21" t="n">
        <f aca="false">L11+M11</f>
        <v>37</v>
      </c>
      <c r="O11" s="45"/>
      <c r="P11" s="45"/>
      <c r="Q11" s="27" t="n">
        <f aca="true">IF(ISTEXT(O11),INDIRECT(LOOKUP(O11,PhysicalKSAreas,PhysicalKSAttr)),0)</f>
        <v>0</v>
      </c>
      <c r="R11" s="46"/>
      <c r="S11" s="21" t="n">
        <f aca="false">Q11+R11</f>
        <v>0</v>
      </c>
      <c r="T11" s="45" t="s">
        <v>217</v>
      </c>
      <c r="U11" s="45"/>
      <c r="V11" s="25" t="n">
        <f aca="true">IF(ISTEXT(T11),INDIRECT(LOOKUP(T11,SpiritualKSAreas,SpiritualKSAttr)),0)</f>
        <v>13</v>
      </c>
      <c r="W11" s="46" t="n">
        <v>9</v>
      </c>
      <c r="X11" s="27" t="n">
        <f aca="false">V11+W11</f>
        <v>22</v>
      </c>
      <c r="Y11" s="94"/>
      <c r="Z11" s="94"/>
      <c r="AA11" s="95"/>
      <c r="AB11" s="95"/>
      <c r="AC11" s="95"/>
      <c r="AD11" s="95"/>
      <c r="AE11" s="95"/>
      <c r="AF11" s="95"/>
      <c r="AG11" s="95"/>
      <c r="AH11" s="96" t="n">
        <f aca="false">(AA11+AB11+MAX(0,VLOOKUP(MAX(S3,N5)+F16+F17,A56:B68,2)))</f>
        <v>0</v>
      </c>
      <c r="AI11" s="96"/>
      <c r="AJ11" s="97" t="n">
        <f aca="false">(MAX(0,VLOOKUP(AA11,E56:F68,2)))</f>
        <v>0</v>
      </c>
      <c r="AK11" s="95"/>
      <c r="AL11" s="95"/>
      <c r="AM11" s="33" t="s">
        <v>199</v>
      </c>
      <c r="AN11" s="33"/>
      <c r="AO11" s="33"/>
      <c r="AP11" s="33"/>
      <c r="AQ11" s="35" t="n">
        <f aca="false">X5</f>
        <v>27</v>
      </c>
      <c r="AR11" s="51" t="n">
        <f aca="true">IF(ISTEXT(AM11),INDIRECT(LOOKUP(AM11,HekaKSAreas,HekaKSCat)),0)</f>
        <v>0</v>
      </c>
      <c r="AS11" s="51"/>
      <c r="AT11" s="51" t="n">
        <f aca="true">IF(ISTEXT(AM11),INDIRECT(LOOKUP(AM11,HekaKSAreas,HekaKSAttr)),0)</f>
        <v>15</v>
      </c>
      <c r="AU11" s="51"/>
      <c r="AV11" s="35" t="n">
        <f aca="true">IF(ISTEXT(AM11),INDIRECT(LOOKUP(AM11,HekaKSAreas,HekaKSTrait)),0)</f>
        <v>0</v>
      </c>
      <c r="AW11" s="36" t="n">
        <f aca="false">(AQ11+AR11+AT11+AV11)</f>
        <v>42</v>
      </c>
    </row>
    <row collapsed="false" customFormat="false" customHeight="false" hidden="false" ht="12.9" outlineLevel="0" r="12">
      <c r="A12" s="92" t="s">
        <v>54</v>
      </c>
      <c r="B12" s="92"/>
      <c r="C12" s="93" t="n">
        <v>14</v>
      </c>
      <c r="D12" s="92" t="s">
        <v>55</v>
      </c>
      <c r="E12" s="92"/>
      <c r="F12" s="93" t="n">
        <v>11</v>
      </c>
      <c r="G12" s="92" t="s">
        <v>56</v>
      </c>
      <c r="H12" s="92"/>
      <c r="I12" s="93" t="n">
        <v>13</v>
      </c>
      <c r="J12" s="45" t="s">
        <v>224</v>
      </c>
      <c r="K12" s="45"/>
      <c r="L12" s="64" t="n">
        <f aca="true">IF(ISTEXT(J12),INDIRECT(LOOKUP(J12,MentalKSAreas,MentalKSAttr)),0)</f>
        <v>18</v>
      </c>
      <c r="M12" s="46" t="n">
        <v>12</v>
      </c>
      <c r="N12" s="21" t="n">
        <f aca="false">L12+M12</f>
        <v>30</v>
      </c>
      <c r="O12" s="45"/>
      <c r="P12" s="45"/>
      <c r="Q12" s="27" t="n">
        <f aca="true">IF(ISTEXT(O12),INDIRECT(LOOKUP(O12,PhysicalKSAreas,PhysicalKSAttr)),0)</f>
        <v>0</v>
      </c>
      <c r="R12" s="46"/>
      <c r="S12" s="21" t="n">
        <f aca="false">Q12+R12</f>
        <v>0</v>
      </c>
      <c r="T12" s="45" t="s">
        <v>244</v>
      </c>
      <c r="U12" s="45"/>
      <c r="V12" s="25" t="n">
        <f aca="true">IF(ISTEXT(T12),INDIRECT(LOOKUP(T12,SpiritualKSAreas,SpiritualKSAttr)),0)</f>
        <v>15</v>
      </c>
      <c r="W12" s="46" t="n">
        <v>9</v>
      </c>
      <c r="X12" s="27" t="n">
        <f aca="false">V12+W12</f>
        <v>24</v>
      </c>
      <c r="Y12" s="98" t="s">
        <v>57</v>
      </c>
      <c r="Z12" s="98"/>
      <c r="AA12" s="99" t="s">
        <v>58</v>
      </c>
      <c r="AB12" s="100" t="s">
        <v>59</v>
      </c>
      <c r="AC12" s="100"/>
      <c r="AD12" s="100" t="s">
        <v>60</v>
      </c>
      <c r="AE12" s="100"/>
      <c r="AF12" s="99" t="s">
        <v>61</v>
      </c>
      <c r="AG12" s="99" t="s">
        <v>62</v>
      </c>
      <c r="AH12" s="100" t="s">
        <v>63</v>
      </c>
      <c r="AI12" s="100"/>
      <c r="AJ12" s="100" t="s">
        <v>64</v>
      </c>
      <c r="AK12" s="100"/>
      <c r="AL12" s="101" t="s">
        <v>65</v>
      </c>
      <c r="AM12" s="102" t="s">
        <v>202</v>
      </c>
      <c r="AN12" s="102"/>
      <c r="AO12" s="102"/>
      <c r="AP12" s="102"/>
      <c r="AQ12" s="35" t="n">
        <f aca="false">X6</f>
        <v>27</v>
      </c>
      <c r="AR12" s="51" t="n">
        <f aca="true">IF(ISTEXT(AM12),INDIRECT(LOOKUP(AM12,HekaKSAreas,HekaKSCat)),0)</f>
        <v>0</v>
      </c>
      <c r="AS12" s="51"/>
      <c r="AT12" s="51" t="n">
        <f aca="true">IF(ISTEXT(AM12),INDIRECT(LOOKUP(AM12,HekaKSAreas,HekaKSAttr)),0)</f>
        <v>15</v>
      </c>
      <c r="AU12" s="51"/>
      <c r="AV12" s="35" t="n">
        <f aca="true">IF(ISTEXT(AM12),INDIRECT(LOOKUP(AM12,HekaKSAreas,HekaKSTrait)),0)</f>
        <v>0</v>
      </c>
      <c r="AW12" s="36" t="n">
        <f aca="false">(AQ12+AR12+AT12+AV12)</f>
        <v>42</v>
      </c>
    </row>
    <row collapsed="false" customFormat="false" customHeight="false" hidden="false" ht="12.9" outlineLevel="0" r="13">
      <c r="A13" s="92" t="s">
        <v>66</v>
      </c>
      <c r="B13" s="92"/>
      <c r="C13" s="93" t="n">
        <v>15</v>
      </c>
      <c r="D13" s="92" t="s">
        <v>67</v>
      </c>
      <c r="E13" s="92"/>
      <c r="F13" s="93" t="n">
        <v>14</v>
      </c>
      <c r="G13" s="92" t="s">
        <v>68</v>
      </c>
      <c r="H13" s="92"/>
      <c r="I13" s="93" t="n">
        <v>12</v>
      </c>
      <c r="J13" s="45" t="s">
        <v>286</v>
      </c>
      <c r="K13" s="45"/>
      <c r="L13" s="64" t="n">
        <f aca="true">IF(ISTEXT(J13),INDIRECT(LOOKUP(J13,MentalKSAreas,MentalKSAttr)),0)</f>
        <v>19</v>
      </c>
      <c r="M13" s="46" t="n">
        <v>12</v>
      </c>
      <c r="N13" s="21" t="n">
        <f aca="false">L13+M13</f>
        <v>31</v>
      </c>
      <c r="O13" s="45"/>
      <c r="P13" s="45"/>
      <c r="Q13" s="27" t="n">
        <f aca="true">IF(ISTEXT(O13),INDIRECT(LOOKUP(O13,PhysicalKSAreas,PhysicalKSAttr)),0)</f>
        <v>0</v>
      </c>
      <c r="R13" s="46"/>
      <c r="S13" s="21" t="n">
        <f aca="false">Q13+R13</f>
        <v>0</v>
      </c>
      <c r="T13" s="45"/>
      <c r="U13" s="45"/>
      <c r="V13" s="25" t="n">
        <f aca="true">IF(ISTEXT(T13),INDIRECT(LOOKUP(T13,SpiritualKSAreas,SpiritualKSAttr)),0)</f>
        <v>0</v>
      </c>
      <c r="W13" s="46"/>
      <c r="X13" s="27" t="n">
        <f aca="false">V13+W13</f>
        <v>0</v>
      </c>
      <c r="Y13" s="103" t="s">
        <v>69</v>
      </c>
      <c r="Z13" s="10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104"/>
      <c r="AM13" s="102"/>
      <c r="AN13" s="102"/>
      <c r="AO13" s="102"/>
      <c r="AP13" s="102"/>
      <c r="AQ13" s="35"/>
      <c r="AR13" s="51" t="n">
        <f aca="true">IF(ISTEXT(AM13),INDIRECT(LOOKUP(AM13,HekaKSAreas,HekaKSCat)),0)</f>
        <v>0</v>
      </c>
      <c r="AS13" s="51"/>
      <c r="AT13" s="51" t="n">
        <f aca="true">IF(ISTEXT(AM13),INDIRECT(LOOKUP(AM13,HekaKSAreas,HekaKSAttr)),0)</f>
        <v>0</v>
      </c>
      <c r="AU13" s="51"/>
      <c r="AV13" s="35" t="n">
        <f aca="true">IF(ISTEXT(AM13),INDIRECT(LOOKUP(AM13,HekaKSAreas,HekaKSTrait)),0)</f>
        <v>0</v>
      </c>
      <c r="AW13" s="36" t="n">
        <f aca="false">(AQ13+AR13+AT13+AV13)</f>
        <v>0</v>
      </c>
    </row>
    <row collapsed="false" customFormat="true" customHeight="false" hidden="false" ht="15.2" outlineLevel="0" r="14" s="91">
      <c r="A14" s="87" t="s">
        <v>70</v>
      </c>
      <c r="B14" s="87"/>
      <c r="C14" s="88" t="n">
        <f aca="false">(C15+C16+C17)</f>
        <v>46</v>
      </c>
      <c r="D14" s="87" t="s">
        <v>71</v>
      </c>
      <c r="E14" s="87"/>
      <c r="F14" s="89" t="n">
        <f aca="false">(F15+F16+F17)</f>
        <v>44</v>
      </c>
      <c r="G14" s="87" t="s">
        <v>72</v>
      </c>
      <c r="H14" s="87"/>
      <c r="I14" s="88" t="n">
        <f aca="false">(I15+I16+I17)</f>
        <v>39</v>
      </c>
      <c r="J14" s="45" t="s">
        <v>291</v>
      </c>
      <c r="K14" s="45"/>
      <c r="L14" s="64" t="n">
        <f aca="true">IF(ISTEXT(J14),INDIRECT(LOOKUP(J14,MentalKSAreas,MentalKSAttr)),0)</f>
        <v>19</v>
      </c>
      <c r="M14" s="46" t="n">
        <v>12</v>
      </c>
      <c r="N14" s="21" t="n">
        <f aca="false">L14+M14</f>
        <v>31</v>
      </c>
      <c r="O14" s="45"/>
      <c r="P14" s="45"/>
      <c r="Q14" s="27" t="n">
        <f aca="true">IF(ISTEXT(O14),INDIRECT(LOOKUP(O14,PhysicalKSAreas,PhysicalKSAttr)),0)</f>
        <v>0</v>
      </c>
      <c r="R14" s="46"/>
      <c r="S14" s="21" t="n">
        <f aca="false">Q14+R14</f>
        <v>0</v>
      </c>
      <c r="T14" s="45"/>
      <c r="U14" s="45"/>
      <c r="V14" s="25" t="n">
        <f aca="true">IF(ISTEXT(T14),INDIRECT(LOOKUP(T14,SpiritualKSAreas,SpiritualKSAttr)),0)</f>
        <v>0</v>
      </c>
      <c r="W14" s="46"/>
      <c r="X14" s="27" t="n">
        <f aca="false">V14+W14</f>
        <v>0</v>
      </c>
      <c r="Y14" s="105" t="s">
        <v>73</v>
      </c>
      <c r="Z14" s="105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106"/>
      <c r="AM14" s="102"/>
      <c r="AN14" s="102"/>
      <c r="AO14" s="102"/>
      <c r="AP14" s="102"/>
      <c r="AQ14" s="75"/>
      <c r="AR14" s="51" t="n">
        <f aca="true">IF(ISTEXT(AM14),INDIRECT(LOOKUP(AM14,HekaKSAreas,HekaKSCat)),0)</f>
        <v>0</v>
      </c>
      <c r="AS14" s="51"/>
      <c r="AT14" s="51" t="n">
        <f aca="true">IF(ISTEXT(AM14),INDIRECT(LOOKUP(AM14,HekaKSAreas,HekaKSAttr)),0)</f>
        <v>0</v>
      </c>
      <c r="AU14" s="51"/>
      <c r="AV14" s="35" t="n">
        <f aca="true">IF(ISTEXT(AM14),INDIRECT(LOOKUP(AM14,HekaKSAreas,HekaKSTrait)),0)</f>
        <v>0</v>
      </c>
      <c r="AW14" s="36" t="n">
        <f aca="false">(AQ14+AR14+AT14+AV14)</f>
        <v>0</v>
      </c>
    </row>
    <row collapsed="false" customFormat="false" customHeight="false" hidden="false" ht="12.9" outlineLevel="0" r="15">
      <c r="A15" s="92" t="s">
        <v>74</v>
      </c>
      <c r="B15" s="92"/>
      <c r="C15" s="93" t="n">
        <v>18</v>
      </c>
      <c r="D15" s="92" t="s">
        <v>75</v>
      </c>
      <c r="E15" s="92"/>
      <c r="F15" s="93" t="n">
        <v>16</v>
      </c>
      <c r="G15" s="92" t="s">
        <v>76</v>
      </c>
      <c r="H15" s="92"/>
      <c r="I15" s="93" t="n">
        <v>15</v>
      </c>
      <c r="J15" s="45" t="s">
        <v>370</v>
      </c>
      <c r="K15" s="45"/>
      <c r="L15" s="64" t="n">
        <f aca="true">IF(ISTEXT(J15),INDIRECT(LOOKUP(J15,MentalKSAreas,MentalKSAttr)),0)</f>
        <v>19</v>
      </c>
      <c r="M15" s="46" t="n">
        <v>12</v>
      </c>
      <c r="N15" s="21" t="n">
        <f aca="false">L15+M15</f>
        <v>31</v>
      </c>
      <c r="O15" s="45"/>
      <c r="P15" s="45"/>
      <c r="Q15" s="27" t="n">
        <f aca="true">IF(ISTEXT(O15),INDIRECT(LOOKUP(O15,PhysicalKSAreas,PhysicalKSAttr)),0)</f>
        <v>0</v>
      </c>
      <c r="R15" s="46"/>
      <c r="S15" s="21" t="n">
        <f aca="false">Q15+R15</f>
        <v>0</v>
      </c>
      <c r="T15" s="45"/>
      <c r="U15" s="45"/>
      <c r="V15" s="25" t="n">
        <f aca="true">IF(ISTEXT(T15),INDIRECT(LOOKUP(T15,SpiritualKSAreas,SpiritualKSAttr)),0)</f>
        <v>0</v>
      </c>
      <c r="W15" s="46"/>
      <c r="X15" s="27" t="n">
        <f aca="false">V15+W15</f>
        <v>0</v>
      </c>
      <c r="Y15" s="105" t="s">
        <v>77</v>
      </c>
      <c r="Z15" s="105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106"/>
      <c r="AM15" s="102"/>
      <c r="AN15" s="102"/>
      <c r="AO15" s="102"/>
      <c r="AP15" s="102"/>
      <c r="AQ15" s="35"/>
      <c r="AR15" s="51" t="n">
        <f aca="true">IF(ISTEXT(AM15),INDIRECT(LOOKUP(AM15,HekaKSAreas,HekaKSCat)),0)</f>
        <v>0</v>
      </c>
      <c r="AS15" s="51"/>
      <c r="AT15" s="51" t="n">
        <f aca="true">IF(ISTEXT(AM15),INDIRECT(LOOKUP(AM15,HekaKSAreas,HekaKSAttr)),0)</f>
        <v>0</v>
      </c>
      <c r="AU15" s="51"/>
      <c r="AV15" s="35" t="n">
        <f aca="true">IF(ISTEXT(AM15),INDIRECT(LOOKUP(AM15,HekaKSAreas,HekaKSTrait)),0)</f>
        <v>0</v>
      </c>
      <c r="AW15" s="36" t="n">
        <f aca="false">(AQ15+AR15+AT15+AV15)</f>
        <v>0</v>
      </c>
    </row>
    <row collapsed="false" customFormat="false" customHeight="false" hidden="false" ht="12.9" outlineLevel="0" r="16">
      <c r="A16" s="92" t="s">
        <v>78</v>
      </c>
      <c r="B16" s="92"/>
      <c r="C16" s="93" t="n">
        <v>14</v>
      </c>
      <c r="D16" s="92" t="s">
        <v>79</v>
      </c>
      <c r="E16" s="92"/>
      <c r="F16" s="93" t="n">
        <v>12</v>
      </c>
      <c r="G16" s="92" t="s">
        <v>80</v>
      </c>
      <c r="H16" s="92"/>
      <c r="I16" s="93" t="n">
        <v>12</v>
      </c>
      <c r="J16" s="45" t="s">
        <v>250</v>
      </c>
      <c r="K16" s="45"/>
      <c r="L16" s="64" t="n">
        <f aca="true">IF(ISTEXT(J16),INDIRECT(LOOKUP(J16,MentalKSAreas,MentalKSAttr)),0)</f>
        <v>19</v>
      </c>
      <c r="M16" s="46" t="n">
        <v>16</v>
      </c>
      <c r="N16" s="21" t="n">
        <f aca="false">L16+M16</f>
        <v>35</v>
      </c>
      <c r="O16" s="45"/>
      <c r="P16" s="45"/>
      <c r="Q16" s="27" t="n">
        <f aca="true">IF(ISTEXT(O16),INDIRECT(LOOKUP(O16,PhysicalKSAreas,PhysicalKSAttr)),0)</f>
        <v>0</v>
      </c>
      <c r="R16" s="46"/>
      <c r="S16" s="21" t="n">
        <f aca="false">Q16+R16</f>
        <v>0</v>
      </c>
      <c r="T16" s="45"/>
      <c r="U16" s="45"/>
      <c r="V16" s="25" t="n">
        <f aca="true">IF(ISTEXT(T16),INDIRECT(LOOKUP(T16,SpiritualKSAreas,SpiritualKSAttr)),0)</f>
        <v>0</v>
      </c>
      <c r="W16" s="46"/>
      <c r="X16" s="27" t="n">
        <f aca="false">V16+W16</f>
        <v>0</v>
      </c>
      <c r="Y16" s="105" t="s">
        <v>81</v>
      </c>
      <c r="Z16" s="105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106"/>
      <c r="AM16" s="102"/>
      <c r="AN16" s="102"/>
      <c r="AO16" s="102"/>
      <c r="AP16" s="102"/>
      <c r="AQ16" s="35"/>
      <c r="AR16" s="51" t="n">
        <f aca="true">IF(ISTEXT(AM16),INDIRECT(LOOKUP(AM16,HekaKSAreas,HekaKSCat)),0)</f>
        <v>0</v>
      </c>
      <c r="AS16" s="51"/>
      <c r="AT16" s="51" t="n">
        <f aca="true">IF(ISTEXT(AM16),INDIRECT(LOOKUP(AM16,HekaKSAreas,HekaKSAttr)),0)</f>
        <v>0</v>
      </c>
      <c r="AU16" s="51"/>
      <c r="AV16" s="35" t="n">
        <f aca="true">IF(ISTEXT(AM16),INDIRECT(LOOKUP(AM16,HekaKSAreas,HekaKSTrait)),0)</f>
        <v>0</v>
      </c>
      <c r="AW16" s="36" t="n">
        <f aca="false">(AQ16+AR16+AT16+AV16)</f>
        <v>0</v>
      </c>
    </row>
    <row collapsed="false" customFormat="false" customHeight="false" hidden="false" ht="12.9" outlineLevel="0" r="17">
      <c r="A17" s="92" t="s">
        <v>82</v>
      </c>
      <c r="B17" s="92"/>
      <c r="C17" s="93" t="n">
        <v>14</v>
      </c>
      <c r="D17" s="92" t="s">
        <v>83</v>
      </c>
      <c r="E17" s="92"/>
      <c r="F17" s="93" t="n">
        <v>16</v>
      </c>
      <c r="G17" s="92" t="s">
        <v>84</v>
      </c>
      <c r="H17" s="92"/>
      <c r="I17" s="93" t="n">
        <v>12</v>
      </c>
      <c r="J17" s="45" t="s">
        <v>304</v>
      </c>
      <c r="K17" s="45"/>
      <c r="L17" s="64" t="n">
        <f aca="true">IF(ISTEXT(J17),INDIRECT(LOOKUP(J17,MentalKSAreas,MentalKSAttr)),0)</f>
        <v>19</v>
      </c>
      <c r="M17" s="46" t="n">
        <v>9</v>
      </c>
      <c r="N17" s="21" t="n">
        <f aca="false">L17+M17</f>
        <v>28</v>
      </c>
      <c r="O17" s="45"/>
      <c r="P17" s="45"/>
      <c r="Q17" s="27" t="n">
        <f aca="true">IF(ISTEXT(O17),INDIRECT(LOOKUP(O17,PhysicalKSAreas,PhysicalKSAttr)),0)</f>
        <v>0</v>
      </c>
      <c r="R17" s="46"/>
      <c r="S17" s="21" t="n">
        <f aca="false">Q17+R17</f>
        <v>0</v>
      </c>
      <c r="T17" s="45"/>
      <c r="U17" s="45"/>
      <c r="V17" s="25" t="n">
        <f aca="true">IF(ISTEXT(T17),INDIRECT(LOOKUP(T17,SpiritualKSAreas,SpiritualKSAttr)),0)</f>
        <v>0</v>
      </c>
      <c r="W17" s="46"/>
      <c r="X17" s="27" t="n">
        <f aca="false">V17+W17</f>
        <v>0</v>
      </c>
      <c r="Y17" s="105" t="s">
        <v>85</v>
      </c>
      <c r="Z17" s="105"/>
      <c r="AA17" s="42" t="n">
        <f aca="false">FLOOR((AA13+AA14+AA15+AA16)/4,1)</f>
        <v>0</v>
      </c>
      <c r="AB17" s="42" t="n">
        <f aca="false">FLOOR((AB13+AB14+AB15+AB16)/4,1)</f>
        <v>0</v>
      </c>
      <c r="AC17" s="42"/>
      <c r="AD17" s="42" t="n">
        <f aca="false">FLOOR((AD13+AD14+AD15+AD16)/4,1)</f>
        <v>0</v>
      </c>
      <c r="AE17" s="42"/>
      <c r="AF17" s="42" t="n">
        <f aca="false">FLOOR((AF13+AF14+AF15+AF16)/4,1)</f>
        <v>0</v>
      </c>
      <c r="AG17" s="42" t="n">
        <f aca="false">FLOOR((AG13+AG14+AG15+AG16)/4,1)</f>
        <v>0</v>
      </c>
      <c r="AH17" s="42" t="n">
        <f aca="false">FLOOR((AH13+AH14+AH15+AH16)/4,1)</f>
        <v>0</v>
      </c>
      <c r="AI17" s="42"/>
      <c r="AJ17" s="42" t="n">
        <f aca="false">FLOOR((AJ13+AJ14+AJ15+AJ16)/4,1)</f>
        <v>0</v>
      </c>
      <c r="AK17" s="42"/>
      <c r="AL17" s="107" t="n">
        <f aca="false">FLOOR((AL13+AL14+AL15+AL16)/4,1)</f>
        <v>0</v>
      </c>
      <c r="AM17" s="102"/>
      <c r="AN17" s="102"/>
      <c r="AO17" s="102"/>
      <c r="AP17" s="102"/>
      <c r="AQ17" s="35"/>
      <c r="AR17" s="51" t="n">
        <f aca="true">IF(ISTEXT(AM17),INDIRECT(LOOKUP(AM17,HekaKSAreas,HekaKSCat)),0)</f>
        <v>0</v>
      </c>
      <c r="AS17" s="51"/>
      <c r="AT17" s="51" t="n">
        <f aca="true">IF(ISTEXT(AM17),INDIRECT(LOOKUP(AM17,HekaKSAreas,HekaKSAttr)),0)</f>
        <v>0</v>
      </c>
      <c r="AU17" s="51"/>
      <c r="AV17" s="35" t="n">
        <f aca="true">IF(ISTEXT(AM17),INDIRECT(LOOKUP(AM17,HekaKSAreas,HekaKSTrait)),0)</f>
        <v>0</v>
      </c>
      <c r="AW17" s="36" t="n">
        <f aca="false">(AQ17+AR17+AT17+AV17)</f>
        <v>0</v>
      </c>
    </row>
    <row collapsed="false" customFormat="false" customHeight="false" hidden="false" ht="15.3" outlineLevel="0" r="18">
      <c r="A18" s="108"/>
      <c r="B18" s="108"/>
      <c r="C18" s="109"/>
      <c r="D18" s="108"/>
      <c r="E18" s="108"/>
      <c r="F18" s="109"/>
      <c r="G18" s="108"/>
      <c r="H18" s="108"/>
      <c r="I18" s="109"/>
      <c r="J18" s="45"/>
      <c r="K18" s="45"/>
      <c r="L18" s="64" t="n">
        <f aca="true">IF(ISTEXT(J18),INDIRECT(LOOKUP(J18,MentalKSAreas,MentalKSAttr)),0)</f>
        <v>0</v>
      </c>
      <c r="M18" s="46"/>
      <c r="N18" s="21" t="n">
        <f aca="false">L18+M18</f>
        <v>0</v>
      </c>
      <c r="O18" s="45"/>
      <c r="P18" s="45"/>
      <c r="Q18" s="27" t="n">
        <f aca="true">IF(ISTEXT(O18),INDIRECT(LOOKUP(O18,PhysicalKSAreas,PhysicalKSAttr)),0)</f>
        <v>0</v>
      </c>
      <c r="R18" s="46"/>
      <c r="S18" s="21" t="n">
        <f aca="false">Q18+R18</f>
        <v>0</v>
      </c>
      <c r="T18" s="45"/>
      <c r="U18" s="45"/>
      <c r="V18" s="25" t="n">
        <f aca="true">IF(ISTEXT(T18),INDIRECT(LOOKUP(T18,SpiritualKSAreas,SpiritualKSAttr)),0)</f>
        <v>0</v>
      </c>
      <c r="W18" s="46"/>
      <c r="X18" s="27" t="n">
        <f aca="false">V18+W18</f>
        <v>0</v>
      </c>
      <c r="Y18" s="4" t="s">
        <v>86</v>
      </c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102"/>
      <c r="AN18" s="102"/>
      <c r="AO18" s="102"/>
      <c r="AP18" s="102"/>
      <c r="AQ18" s="35"/>
      <c r="AR18" s="51" t="n">
        <f aca="true">IF(ISTEXT(AM18),INDIRECT(LOOKUP(AM18,HekaKSAreas,HekaKSCat)),0)</f>
        <v>0</v>
      </c>
      <c r="AS18" s="51"/>
      <c r="AT18" s="51" t="n">
        <f aca="true">IF(ISTEXT(AM18),INDIRECT(LOOKUP(AM18,HekaKSAreas,HekaKSAttr)),0)</f>
        <v>0</v>
      </c>
      <c r="AU18" s="51"/>
      <c r="AV18" s="35" t="n">
        <f aca="true">IF(ISTEXT(AM18),INDIRECT(LOOKUP(AM18,HekaKSAreas,HekaKSTrait)),0)</f>
        <v>0</v>
      </c>
      <c r="AW18" s="36" t="n">
        <f aca="false">(AQ18+AR18+AT18+AV18)</f>
        <v>0</v>
      </c>
    </row>
    <row collapsed="false" customFormat="false" customHeight="false" hidden="false" ht="15.2" outlineLevel="0" r="19">
      <c r="A19" s="4" t="s">
        <v>87</v>
      </c>
      <c r="B19" s="4"/>
      <c r="C19" s="4"/>
      <c r="D19" s="4"/>
      <c r="E19" s="4"/>
      <c r="F19" s="4"/>
      <c r="G19" s="4"/>
      <c r="H19" s="4"/>
      <c r="I19" s="4"/>
      <c r="J19" s="45"/>
      <c r="K19" s="45"/>
      <c r="L19" s="64" t="n">
        <f aca="true">IF(ISTEXT(J19),INDIRECT(LOOKUP(J19,MentalKSAreas,MentalKSAttr)),0)</f>
        <v>0</v>
      </c>
      <c r="M19" s="46"/>
      <c r="N19" s="21" t="n">
        <f aca="false">L19+M19</f>
        <v>0</v>
      </c>
      <c r="O19" s="45"/>
      <c r="P19" s="45"/>
      <c r="Q19" s="27" t="n">
        <f aca="true">IF(ISTEXT(O19),INDIRECT(LOOKUP(O19,PhysicalKSAreas,PhysicalKSAttr)),0)</f>
        <v>0</v>
      </c>
      <c r="R19" s="46"/>
      <c r="S19" s="21" t="n">
        <f aca="false">Q19+R19</f>
        <v>0</v>
      </c>
      <c r="T19" s="45"/>
      <c r="U19" s="45"/>
      <c r="V19" s="25" t="n">
        <f aca="true">IF(ISTEXT(T19),INDIRECT(LOOKUP(T19,SpiritualKSAreas,SpiritualKSAttr)),0)</f>
        <v>0</v>
      </c>
      <c r="W19" s="46"/>
      <c r="X19" s="27" t="n">
        <f aca="false">V19+W19</f>
        <v>0</v>
      </c>
      <c r="Y19" s="110"/>
      <c r="Z19" s="110"/>
      <c r="AA19" s="110"/>
      <c r="AB19" s="111"/>
      <c r="AC19" s="111"/>
      <c r="AD19" s="111"/>
      <c r="AE19" s="111"/>
      <c r="AF19" s="111"/>
      <c r="AG19" s="112"/>
      <c r="AH19" s="112"/>
      <c r="AI19" s="112"/>
      <c r="AJ19" s="112"/>
      <c r="AK19" s="112"/>
      <c r="AL19" s="112"/>
      <c r="AM19" s="102"/>
      <c r="AN19" s="102"/>
      <c r="AO19" s="102"/>
      <c r="AP19" s="102"/>
      <c r="AQ19" s="35"/>
      <c r="AR19" s="51" t="n">
        <f aca="true">IF(ISTEXT(AM19),INDIRECT(LOOKUP(AM19,HekaKSAreas,HekaKSCat)),0)</f>
        <v>0</v>
      </c>
      <c r="AS19" s="51"/>
      <c r="AT19" s="51" t="n">
        <f aca="true">IF(ISTEXT(AM19),INDIRECT(LOOKUP(AM19,HekaKSAreas,HekaKSAttr)),0)</f>
        <v>0</v>
      </c>
      <c r="AU19" s="51"/>
      <c r="AV19" s="35" t="n">
        <f aca="true">IF(ISTEXT(AM19),INDIRECT(LOOKUP(AM19,HekaKSAreas,HekaKSTrait)),0)</f>
        <v>0</v>
      </c>
      <c r="AW19" s="36" t="n">
        <f aca="false">(AQ19+AR19+AT19+AV19)</f>
        <v>0</v>
      </c>
    </row>
    <row collapsed="false" customFormat="false" customHeight="false" hidden="false" ht="15.2" outlineLevel="0" r="20">
      <c r="A20" s="113" t="s">
        <v>88</v>
      </c>
      <c r="B20" s="113"/>
      <c r="C20" s="113"/>
      <c r="D20" s="113" t="s">
        <v>89</v>
      </c>
      <c r="E20" s="113"/>
      <c r="F20" s="113"/>
      <c r="G20" s="113" t="s">
        <v>90</v>
      </c>
      <c r="H20" s="113"/>
      <c r="I20" s="113"/>
      <c r="J20" s="45"/>
      <c r="K20" s="45"/>
      <c r="L20" s="64" t="n">
        <f aca="true">IF(ISTEXT(J20),INDIRECT(LOOKUP(J20,MentalKSAreas,MentalKSAttr)),0)</f>
        <v>0</v>
      </c>
      <c r="M20" s="46"/>
      <c r="N20" s="21" t="n">
        <f aca="false">L20+M20</f>
        <v>0</v>
      </c>
      <c r="O20" s="45"/>
      <c r="P20" s="45"/>
      <c r="Q20" s="27" t="n">
        <f aca="true">IF(ISTEXT(O20),INDIRECT(LOOKUP(O20,PhysicalKSAreas,PhysicalKSAttr)),0)</f>
        <v>0</v>
      </c>
      <c r="R20" s="46"/>
      <c r="S20" s="21" t="n">
        <f aca="false">Q20+R20</f>
        <v>0</v>
      </c>
      <c r="T20" s="45"/>
      <c r="U20" s="45"/>
      <c r="V20" s="25" t="n">
        <f aca="true">IF(ISTEXT(T20),INDIRECT(LOOKUP(T20,SpiritualKSAreas,SpiritualKSAttr)),0)</f>
        <v>0</v>
      </c>
      <c r="W20" s="46"/>
      <c r="X20" s="27" t="n">
        <f aca="false">V20+W20</f>
        <v>0</v>
      </c>
      <c r="Y20" s="110"/>
      <c r="Z20" s="110"/>
      <c r="AA20" s="110"/>
      <c r="AB20" s="111"/>
      <c r="AC20" s="111"/>
      <c r="AD20" s="111"/>
      <c r="AE20" s="111"/>
      <c r="AF20" s="111"/>
      <c r="AG20" s="112"/>
      <c r="AH20" s="112"/>
      <c r="AI20" s="112"/>
      <c r="AJ20" s="112"/>
      <c r="AK20" s="112"/>
      <c r="AL20" s="112"/>
      <c r="AM20" s="102"/>
      <c r="AN20" s="102"/>
      <c r="AO20" s="102"/>
      <c r="AP20" s="102"/>
      <c r="AQ20" s="35"/>
      <c r="AR20" s="51" t="n">
        <f aca="true">IF(ISTEXT(AM20),INDIRECT(LOOKUP(AM20,HekaKSAreas,HekaKSCat)),0)</f>
        <v>0</v>
      </c>
      <c r="AS20" s="51"/>
      <c r="AT20" s="51" t="n">
        <f aca="true">IF(ISTEXT(AM20),INDIRECT(LOOKUP(AM20,HekaKSAreas,HekaKSAttr)),0)</f>
        <v>0</v>
      </c>
      <c r="AU20" s="51"/>
      <c r="AV20" s="35" t="n">
        <f aca="true">IF(ISTEXT(AM20),INDIRECT(LOOKUP(AM20,HekaKSAreas,HekaKSTrait)),0)</f>
        <v>0</v>
      </c>
      <c r="AW20" s="36" t="n">
        <f aca="false">(AQ20+AR20+AT20+AV20)</f>
        <v>0</v>
      </c>
    </row>
    <row collapsed="false" customFormat="true" customHeight="false" hidden="false" ht="12.9" outlineLevel="0" r="21" s="119">
      <c r="A21" s="114"/>
      <c r="B21" s="115"/>
      <c r="C21" s="116"/>
      <c r="D21" s="117"/>
      <c r="E21" s="117"/>
      <c r="F21" s="117"/>
      <c r="G21" s="114"/>
      <c r="H21" s="115"/>
      <c r="I21" s="116"/>
      <c r="J21" s="45"/>
      <c r="K21" s="45"/>
      <c r="L21" s="64" t="n">
        <f aca="true">IF(ISTEXT(J21),INDIRECT(LOOKUP(J21,MentalKSAreas,MentalKSAttr)),0)</f>
        <v>0</v>
      </c>
      <c r="M21" s="46"/>
      <c r="N21" s="21" t="n">
        <f aca="false">L21+M21</f>
        <v>0</v>
      </c>
      <c r="O21" s="45"/>
      <c r="P21" s="45"/>
      <c r="Q21" s="27" t="n">
        <f aca="true">IF(ISTEXT(O21),INDIRECT(LOOKUP(O21,PhysicalKSAreas,PhysicalKSAttr)),0)</f>
        <v>0</v>
      </c>
      <c r="R21" s="46"/>
      <c r="S21" s="21" t="n">
        <f aca="false">Q21+R21</f>
        <v>0</v>
      </c>
      <c r="T21" s="45"/>
      <c r="U21" s="45"/>
      <c r="V21" s="25" t="n">
        <f aca="true">IF(ISTEXT(T21),INDIRECT(LOOKUP(T21,SpiritualKSAreas,SpiritualKSAttr)),0)</f>
        <v>0</v>
      </c>
      <c r="W21" s="46"/>
      <c r="X21" s="27" t="n">
        <f aca="false">V21+W21</f>
        <v>0</v>
      </c>
      <c r="Y21" s="110"/>
      <c r="Z21" s="110"/>
      <c r="AA21" s="110"/>
      <c r="AB21" s="111"/>
      <c r="AC21" s="111"/>
      <c r="AD21" s="111"/>
      <c r="AE21" s="111"/>
      <c r="AF21" s="111"/>
      <c r="AG21" s="112"/>
      <c r="AH21" s="112"/>
      <c r="AI21" s="112"/>
      <c r="AJ21" s="112"/>
      <c r="AK21" s="112"/>
      <c r="AL21" s="112"/>
      <c r="AM21" s="102"/>
      <c r="AN21" s="102"/>
      <c r="AO21" s="102"/>
      <c r="AP21" s="102"/>
      <c r="AQ21" s="118"/>
      <c r="AR21" s="51" t="n">
        <f aca="true">IF(ISTEXT(AM21),INDIRECT(LOOKUP(AM21,HekaKSAreas,HekaKSCat)),0)</f>
        <v>0</v>
      </c>
      <c r="AS21" s="51"/>
      <c r="AT21" s="51" t="n">
        <f aca="true">IF(ISTEXT(AM21),INDIRECT(LOOKUP(AM21,HekaKSAreas,HekaKSAttr)),0)</f>
        <v>0</v>
      </c>
      <c r="AU21" s="51"/>
      <c r="AV21" s="35" t="n">
        <f aca="true">IF(ISTEXT(AM21),INDIRECT(LOOKUP(AM21,HekaKSAreas,HekaKSTrait)),0)</f>
        <v>0</v>
      </c>
      <c r="AW21" s="36" t="n">
        <f aca="false">(AQ21+AR21+AT21+AV21)</f>
        <v>0</v>
      </c>
    </row>
    <row collapsed="false" customFormat="false" customHeight="false" hidden="false" ht="12.9" outlineLevel="0" r="22">
      <c r="A22" s="120" t="s">
        <v>91</v>
      </c>
      <c r="B22" s="120"/>
      <c r="C22" s="120"/>
      <c r="D22" s="121"/>
      <c r="E22" s="121"/>
      <c r="F22" s="121"/>
      <c r="G22" s="120" t="s">
        <v>92</v>
      </c>
      <c r="H22" s="120"/>
      <c r="I22" s="120"/>
      <c r="J22" s="45"/>
      <c r="K22" s="45"/>
      <c r="L22" s="64" t="n">
        <f aca="true">IF(ISTEXT(J22),INDIRECT(LOOKUP(J22,MentalKSAreas,MentalKSAttr)),0)</f>
        <v>0</v>
      </c>
      <c r="M22" s="46"/>
      <c r="N22" s="21" t="n">
        <f aca="false">L22+M22</f>
        <v>0</v>
      </c>
      <c r="O22" s="45"/>
      <c r="P22" s="45"/>
      <c r="Q22" s="27" t="n">
        <f aca="true">IF(ISTEXT(O22),INDIRECT(LOOKUP(O22,PhysicalKSAreas,PhysicalKSAttr)),0)</f>
        <v>0</v>
      </c>
      <c r="R22" s="46"/>
      <c r="S22" s="21" t="n">
        <f aca="false">Q22+R22</f>
        <v>0</v>
      </c>
      <c r="T22" s="45"/>
      <c r="U22" s="45"/>
      <c r="V22" s="25" t="n">
        <f aca="true">IF(ISTEXT(T22),INDIRECT(LOOKUP(T22,SpiritualKSAreas,SpiritualKSAttr)),0)</f>
        <v>0</v>
      </c>
      <c r="W22" s="46"/>
      <c r="X22" s="27" t="n">
        <f aca="false">V22+W22</f>
        <v>0</v>
      </c>
      <c r="Y22" s="110"/>
      <c r="Z22" s="110"/>
      <c r="AA22" s="110"/>
      <c r="AB22" s="111"/>
      <c r="AC22" s="111"/>
      <c r="AD22" s="111"/>
      <c r="AE22" s="111"/>
      <c r="AF22" s="111"/>
      <c r="AG22" s="112"/>
      <c r="AH22" s="112"/>
      <c r="AI22" s="112"/>
      <c r="AJ22" s="112"/>
      <c r="AK22" s="112"/>
      <c r="AL22" s="112"/>
      <c r="AM22" s="102"/>
      <c r="AN22" s="102"/>
      <c r="AO22" s="102"/>
      <c r="AP22" s="102"/>
      <c r="AQ22" s="35"/>
      <c r="AR22" s="51" t="n">
        <f aca="true">IF(ISTEXT(AM22),INDIRECT(LOOKUP(AM22,HekaKSAreas,HekaKSCat)),0)</f>
        <v>0</v>
      </c>
      <c r="AS22" s="51"/>
      <c r="AT22" s="51" t="n">
        <f aca="true">IF(ISTEXT(AM22),INDIRECT(LOOKUP(AM22,HekaKSAreas,HekaKSAttr)),0)</f>
        <v>0</v>
      </c>
      <c r="AU22" s="51"/>
      <c r="AV22" s="35" t="n">
        <f aca="true">IF(ISTEXT(AM22),INDIRECT(LOOKUP(AM22,HekaKSAreas,HekaKSTrait)),0)</f>
        <v>0</v>
      </c>
      <c r="AW22" s="36" t="n">
        <f aca="false">(AQ22+AR22+AT22+AV22)</f>
        <v>0</v>
      </c>
    </row>
    <row collapsed="false" customFormat="false" customHeight="false" hidden="false" ht="12.9" outlineLevel="0" r="23">
      <c r="A23" s="122"/>
      <c r="B23" s="123"/>
      <c r="C23" s="124"/>
      <c r="D23" s="125"/>
      <c r="E23" s="125"/>
      <c r="F23" s="125"/>
      <c r="G23" s="122"/>
      <c r="H23" s="123"/>
      <c r="I23" s="124"/>
      <c r="J23" s="45"/>
      <c r="K23" s="45"/>
      <c r="L23" s="64" t="n">
        <f aca="true">IF(ISTEXT(J23),INDIRECT(LOOKUP(J23,MentalKSAreas,MentalKSAttr)),0)</f>
        <v>0</v>
      </c>
      <c r="M23" s="46"/>
      <c r="N23" s="21" t="n">
        <f aca="false">L23+M23</f>
        <v>0</v>
      </c>
      <c r="O23" s="45"/>
      <c r="P23" s="45"/>
      <c r="Q23" s="27" t="n">
        <f aca="true">IF(ISTEXT(O23),INDIRECT(LOOKUP(O23,PhysicalKSAreas,PhysicalKSAttr)),0)</f>
        <v>0</v>
      </c>
      <c r="R23" s="46"/>
      <c r="S23" s="21" t="n">
        <f aca="false">Q23+R23</f>
        <v>0</v>
      </c>
      <c r="T23" s="45"/>
      <c r="U23" s="45"/>
      <c r="V23" s="25" t="n">
        <f aca="true">IF(ISTEXT(T23),INDIRECT(LOOKUP(T23,SpiritualKSAreas,SpiritualKSAttr)),0)</f>
        <v>0</v>
      </c>
      <c r="W23" s="46"/>
      <c r="X23" s="27" t="n">
        <f aca="false">V23+W23</f>
        <v>0</v>
      </c>
      <c r="Y23" s="110"/>
      <c r="Z23" s="110"/>
      <c r="AA23" s="110"/>
      <c r="AB23" s="111"/>
      <c r="AC23" s="111"/>
      <c r="AD23" s="111"/>
      <c r="AE23" s="111"/>
      <c r="AF23" s="111"/>
      <c r="AG23" s="112"/>
      <c r="AH23" s="112"/>
      <c r="AI23" s="112"/>
      <c r="AJ23" s="112"/>
      <c r="AK23" s="112"/>
      <c r="AL23" s="112"/>
      <c r="AM23" s="102"/>
      <c r="AN23" s="102"/>
      <c r="AO23" s="102"/>
      <c r="AP23" s="102"/>
      <c r="AQ23" s="35"/>
      <c r="AR23" s="51" t="n">
        <f aca="true">IF(ISTEXT(AM23),INDIRECT(LOOKUP(AM23,HekaKSAreas,HekaKSCat)),0)</f>
        <v>0</v>
      </c>
      <c r="AS23" s="51"/>
      <c r="AT23" s="51" t="n">
        <f aca="true">IF(ISTEXT(AM23),INDIRECT(LOOKUP(AM23,HekaKSAreas,HekaKSAttr)),0)</f>
        <v>0</v>
      </c>
      <c r="AU23" s="51"/>
      <c r="AV23" s="35" t="n">
        <f aca="true">IF(ISTEXT(AM23),INDIRECT(LOOKUP(AM23,HekaKSAreas,HekaKSTrait)),0)</f>
        <v>0</v>
      </c>
      <c r="AW23" s="36" t="n">
        <f aca="false">(AQ23+AR23+AT23+AV23)</f>
        <v>0</v>
      </c>
    </row>
    <row collapsed="false" customFormat="false" customHeight="false" hidden="false" ht="12.9" outlineLevel="0" r="24">
      <c r="A24" s="120" t="s">
        <v>93</v>
      </c>
      <c r="B24" s="120"/>
      <c r="C24" s="120"/>
      <c r="D24" s="121"/>
      <c r="E24" s="121"/>
      <c r="F24" s="121"/>
      <c r="G24" s="120" t="s">
        <v>94</v>
      </c>
      <c r="H24" s="120"/>
      <c r="I24" s="120"/>
      <c r="J24" s="45"/>
      <c r="K24" s="45"/>
      <c r="L24" s="64" t="n">
        <f aca="true">IF(ISTEXT(J24),INDIRECT(LOOKUP(J24,MentalKSAreas,MentalKSAttr)),0)</f>
        <v>0</v>
      </c>
      <c r="M24" s="46"/>
      <c r="N24" s="21" t="n">
        <f aca="false">L24+M24</f>
        <v>0</v>
      </c>
      <c r="O24" s="45"/>
      <c r="P24" s="45"/>
      <c r="Q24" s="27" t="n">
        <f aca="true">IF(ISTEXT(O24),INDIRECT(LOOKUP(O24,PhysicalKSAreas,PhysicalKSAttr)),0)</f>
        <v>0</v>
      </c>
      <c r="R24" s="46"/>
      <c r="S24" s="21" t="n">
        <f aca="false">Q24+R24</f>
        <v>0</v>
      </c>
      <c r="T24" s="45"/>
      <c r="U24" s="45"/>
      <c r="V24" s="25" t="n">
        <f aca="true">IF(ISTEXT(T24),INDIRECT(LOOKUP(T24,SpiritualKSAreas,SpiritualKSAttr)),0)</f>
        <v>0</v>
      </c>
      <c r="W24" s="46"/>
      <c r="X24" s="27" t="n">
        <f aca="false">V24+W24</f>
        <v>0</v>
      </c>
      <c r="Y24" s="110"/>
      <c r="Z24" s="110"/>
      <c r="AA24" s="110"/>
      <c r="AB24" s="111"/>
      <c r="AC24" s="111"/>
      <c r="AD24" s="111"/>
      <c r="AE24" s="111"/>
      <c r="AF24" s="111"/>
      <c r="AG24" s="112"/>
      <c r="AH24" s="112"/>
      <c r="AI24" s="112"/>
      <c r="AJ24" s="112"/>
      <c r="AK24" s="112"/>
      <c r="AL24" s="112"/>
      <c r="AM24" s="102"/>
      <c r="AN24" s="102"/>
      <c r="AO24" s="102"/>
      <c r="AP24" s="102"/>
      <c r="AQ24" s="35"/>
      <c r="AR24" s="51" t="n">
        <f aca="true">IF(ISTEXT(AM24),INDIRECT(LOOKUP(AM24,HekaKSAreas,HekaKSCat)),0)</f>
        <v>0</v>
      </c>
      <c r="AS24" s="51"/>
      <c r="AT24" s="51" t="n">
        <f aca="true">IF(ISTEXT(AM24),INDIRECT(LOOKUP(AM24,HekaKSAreas,HekaKSAttr)),0)</f>
        <v>0</v>
      </c>
      <c r="AU24" s="51"/>
      <c r="AV24" s="35" t="n">
        <f aca="true">IF(ISTEXT(AM24),INDIRECT(LOOKUP(AM24,HekaKSAreas,HekaKSTrait)),0)</f>
        <v>0</v>
      </c>
      <c r="AW24" s="36" t="n">
        <f aca="false">(AQ24+AR24+AT24+AV24)</f>
        <v>0</v>
      </c>
    </row>
    <row collapsed="false" customFormat="true" customHeight="false" hidden="false" ht="12.9" outlineLevel="0" r="25" s="119">
      <c r="A25" s="122"/>
      <c r="B25" s="123"/>
      <c r="C25" s="124"/>
      <c r="D25" s="125"/>
      <c r="E25" s="125"/>
      <c r="F25" s="125"/>
      <c r="G25" s="122"/>
      <c r="H25" s="123"/>
      <c r="I25" s="124"/>
      <c r="J25" s="45"/>
      <c r="K25" s="45"/>
      <c r="L25" s="64" t="n">
        <f aca="true">IF(ISTEXT(J25),INDIRECT(LOOKUP(J25,MentalKSAreas,MentalKSAttr)),0)</f>
        <v>0</v>
      </c>
      <c r="M25" s="46"/>
      <c r="N25" s="21" t="n">
        <f aca="false">L25+M25</f>
        <v>0</v>
      </c>
      <c r="O25" s="45"/>
      <c r="P25" s="45"/>
      <c r="Q25" s="27" t="n">
        <f aca="true">IF(ISTEXT(O25),INDIRECT(LOOKUP(O25,PhysicalKSAreas,PhysicalKSAttr)),0)</f>
        <v>0</v>
      </c>
      <c r="R25" s="46"/>
      <c r="S25" s="21" t="n">
        <f aca="false">Q25+R25</f>
        <v>0</v>
      </c>
      <c r="T25" s="45"/>
      <c r="U25" s="45"/>
      <c r="V25" s="25" t="n">
        <f aca="true">IF(ISTEXT(T25),INDIRECT(LOOKUP(T25,SpiritualKSAreas,SpiritualKSAttr)),0)</f>
        <v>0</v>
      </c>
      <c r="W25" s="46"/>
      <c r="X25" s="27" t="n">
        <f aca="false">V25+W25</f>
        <v>0</v>
      </c>
      <c r="Y25" s="110"/>
      <c r="Z25" s="110"/>
      <c r="AA25" s="110"/>
      <c r="AB25" s="111"/>
      <c r="AC25" s="111"/>
      <c r="AD25" s="111"/>
      <c r="AE25" s="111"/>
      <c r="AF25" s="111"/>
      <c r="AG25" s="112"/>
      <c r="AH25" s="112"/>
      <c r="AI25" s="112"/>
      <c r="AJ25" s="112"/>
      <c r="AK25" s="112"/>
      <c r="AL25" s="112"/>
      <c r="AM25" s="102"/>
      <c r="AN25" s="102"/>
      <c r="AO25" s="102"/>
      <c r="AP25" s="102"/>
      <c r="AQ25" s="118"/>
      <c r="AR25" s="51" t="n">
        <f aca="true">IF(ISTEXT(AM25),INDIRECT(LOOKUP(AM25,HekaKSAreas,HekaKSCat)),0)</f>
        <v>0</v>
      </c>
      <c r="AS25" s="51"/>
      <c r="AT25" s="51" t="n">
        <f aca="true">IF(ISTEXT(AM25),INDIRECT(LOOKUP(AM25,HekaKSAreas,HekaKSAttr)),0)</f>
        <v>0</v>
      </c>
      <c r="AU25" s="51"/>
      <c r="AV25" s="35" t="n">
        <f aca="true">IF(ISTEXT(AM25),INDIRECT(LOOKUP(AM25,HekaKSAreas,HekaKSTrait)),0)</f>
        <v>0</v>
      </c>
      <c r="AW25" s="36" t="n">
        <f aca="false">(AQ25+AR25+AT25+AV25)</f>
        <v>0</v>
      </c>
    </row>
    <row collapsed="false" customFormat="false" customHeight="false" hidden="false" ht="12.9" outlineLevel="0" r="26">
      <c r="A26" s="120" t="s">
        <v>95</v>
      </c>
      <c r="B26" s="120"/>
      <c r="C26" s="120"/>
      <c r="D26" s="121"/>
      <c r="E26" s="121"/>
      <c r="F26" s="121"/>
      <c r="G26" s="120" t="s">
        <v>96</v>
      </c>
      <c r="H26" s="120"/>
      <c r="I26" s="120"/>
      <c r="J26" s="45"/>
      <c r="K26" s="45"/>
      <c r="L26" s="64" t="n">
        <f aca="true">IF(ISTEXT(J26),INDIRECT(LOOKUP(J26,MentalKSAreas,MentalKSAttr)),0)</f>
        <v>0</v>
      </c>
      <c r="M26" s="46"/>
      <c r="N26" s="21" t="n">
        <f aca="false">L26+M26</f>
        <v>0</v>
      </c>
      <c r="O26" s="45"/>
      <c r="P26" s="45"/>
      <c r="Q26" s="27" t="n">
        <f aca="true">IF(ISTEXT(O26),INDIRECT(LOOKUP(O26,PhysicalKSAreas,PhysicalKSAttr)),0)</f>
        <v>0</v>
      </c>
      <c r="R26" s="46"/>
      <c r="S26" s="21" t="n">
        <f aca="false">Q26+R26</f>
        <v>0</v>
      </c>
      <c r="T26" s="45"/>
      <c r="U26" s="45"/>
      <c r="V26" s="25" t="n">
        <f aca="true">IF(ISTEXT(T26),INDIRECT(LOOKUP(T26,SpiritualKSAreas,SpiritualKSAttr)),0)</f>
        <v>0</v>
      </c>
      <c r="W26" s="46"/>
      <c r="X26" s="27" t="n">
        <f aca="false">V26+W26</f>
        <v>0</v>
      </c>
      <c r="Y26" s="110"/>
      <c r="Z26" s="110"/>
      <c r="AA26" s="110"/>
      <c r="AB26" s="111"/>
      <c r="AC26" s="111"/>
      <c r="AD26" s="111"/>
      <c r="AE26" s="111"/>
      <c r="AF26" s="111"/>
      <c r="AG26" s="112"/>
      <c r="AH26" s="112"/>
      <c r="AI26" s="112"/>
      <c r="AJ26" s="112"/>
      <c r="AK26" s="112"/>
      <c r="AL26" s="112"/>
      <c r="AM26" s="102"/>
      <c r="AN26" s="102"/>
      <c r="AO26" s="102"/>
      <c r="AP26" s="102"/>
      <c r="AQ26" s="35"/>
      <c r="AR26" s="51" t="n">
        <f aca="true">IF(ISTEXT(AM26),INDIRECT(LOOKUP(AM26,HekaKSAreas,HekaKSCat)),0)</f>
        <v>0</v>
      </c>
      <c r="AS26" s="51"/>
      <c r="AT26" s="51" t="n">
        <f aca="true">IF(ISTEXT(AM26),INDIRECT(LOOKUP(AM26,HekaKSAreas,HekaKSAttr)),0)</f>
        <v>0</v>
      </c>
      <c r="AU26" s="51"/>
      <c r="AV26" s="35" t="n">
        <f aca="true">IF(ISTEXT(AM26),INDIRECT(LOOKUP(AM26,HekaKSAreas,HekaKSTrait)),0)</f>
        <v>0</v>
      </c>
      <c r="AW26" s="36" t="n">
        <f aca="false">(AQ26+AR26+AT26+AV26)</f>
        <v>0</v>
      </c>
    </row>
    <row collapsed="false" customFormat="true" customHeight="false" hidden="false" ht="12.9" outlineLevel="0" r="27" s="119">
      <c r="A27" s="122"/>
      <c r="B27" s="123"/>
      <c r="C27" s="124"/>
      <c r="D27" s="125"/>
      <c r="E27" s="125"/>
      <c r="F27" s="125"/>
      <c r="G27" s="122"/>
      <c r="H27" s="123"/>
      <c r="I27" s="124"/>
      <c r="J27" s="41" t="s">
        <v>446</v>
      </c>
      <c r="K27" s="41"/>
      <c r="L27" s="46" t="n">
        <f aca="false">C11</f>
        <v>19</v>
      </c>
      <c r="M27" s="46" t="n">
        <v>11</v>
      </c>
      <c r="N27" s="21" t="n">
        <f aca="false">L27+M27</f>
        <v>30</v>
      </c>
      <c r="O27" s="41"/>
      <c r="P27" s="41"/>
      <c r="Q27" s="46"/>
      <c r="R27" s="46"/>
      <c r="S27" s="21" t="n">
        <f aca="false">Q27+R27</f>
        <v>0</v>
      </c>
      <c r="T27" s="41"/>
      <c r="U27" s="41"/>
      <c r="V27" s="46"/>
      <c r="W27" s="46"/>
      <c r="X27" s="27" t="n">
        <f aca="false">V27+W27</f>
        <v>0</v>
      </c>
      <c r="Y27" s="110"/>
      <c r="Z27" s="110"/>
      <c r="AA27" s="110"/>
      <c r="AB27" s="111"/>
      <c r="AC27" s="111"/>
      <c r="AD27" s="111"/>
      <c r="AE27" s="111"/>
      <c r="AF27" s="111"/>
      <c r="AG27" s="112"/>
      <c r="AH27" s="112"/>
      <c r="AI27" s="112"/>
      <c r="AJ27" s="112"/>
      <c r="AK27" s="112"/>
      <c r="AL27" s="112"/>
      <c r="AM27" s="102"/>
      <c r="AN27" s="102"/>
      <c r="AO27" s="102"/>
      <c r="AP27" s="102"/>
      <c r="AQ27" s="118"/>
      <c r="AR27" s="51" t="n">
        <f aca="true">IF(ISTEXT(AM27),INDIRECT(LOOKUP(AM27,HekaKSAreas,HekaKSCat)),0)</f>
        <v>0</v>
      </c>
      <c r="AS27" s="51"/>
      <c r="AT27" s="51" t="n">
        <f aca="true">IF(ISTEXT(AM27),INDIRECT(LOOKUP(AM27,HekaKSAreas,HekaKSAttr)),0)</f>
        <v>0</v>
      </c>
      <c r="AU27" s="51"/>
      <c r="AV27" s="35" t="n">
        <f aca="true">IF(ISTEXT(AM27),INDIRECT(LOOKUP(AM27,HekaKSAreas,HekaKSTrait)),0)</f>
        <v>0</v>
      </c>
      <c r="AW27" s="36" t="n">
        <f aca="false">(AQ27+AR27+AT27+AV27)</f>
        <v>0</v>
      </c>
    </row>
    <row collapsed="false" customFormat="false" customHeight="false" hidden="false" ht="12.9" outlineLevel="0" r="28">
      <c r="A28" s="120" t="s">
        <v>97</v>
      </c>
      <c r="B28" s="120"/>
      <c r="C28" s="120"/>
      <c r="D28" s="121"/>
      <c r="E28" s="121"/>
      <c r="F28" s="121"/>
      <c r="G28" s="120" t="s">
        <v>98</v>
      </c>
      <c r="H28" s="120"/>
      <c r="I28" s="120"/>
      <c r="J28" s="41"/>
      <c r="K28" s="41"/>
      <c r="L28" s="46"/>
      <c r="M28" s="46"/>
      <c r="N28" s="21" t="n">
        <f aca="false">L28+M28</f>
        <v>0</v>
      </c>
      <c r="O28" s="41"/>
      <c r="P28" s="41"/>
      <c r="Q28" s="46"/>
      <c r="R28" s="46"/>
      <c r="S28" s="21" t="n">
        <f aca="false">Q28+R28</f>
        <v>0</v>
      </c>
      <c r="T28" s="41"/>
      <c r="U28" s="41"/>
      <c r="V28" s="46"/>
      <c r="W28" s="46"/>
      <c r="X28" s="27" t="n">
        <f aca="false">V28+W28</f>
        <v>0</v>
      </c>
      <c r="Y28" s="110"/>
      <c r="Z28" s="110"/>
      <c r="AA28" s="110"/>
      <c r="AB28" s="111"/>
      <c r="AC28" s="111"/>
      <c r="AD28" s="111"/>
      <c r="AE28" s="111"/>
      <c r="AF28" s="111"/>
      <c r="AG28" s="112"/>
      <c r="AH28" s="112"/>
      <c r="AI28" s="112"/>
      <c r="AJ28" s="112"/>
      <c r="AK28" s="112"/>
      <c r="AL28" s="112"/>
      <c r="AM28" s="102"/>
      <c r="AN28" s="102"/>
      <c r="AO28" s="102"/>
      <c r="AP28" s="102"/>
      <c r="AQ28" s="35"/>
      <c r="AR28" s="34"/>
      <c r="AS28" s="34"/>
      <c r="AT28" s="34"/>
      <c r="AU28" s="34"/>
      <c r="AV28" s="35"/>
      <c r="AW28" s="36" t="n">
        <f aca="false">(AQ28+AR28+AT28+AV28)</f>
        <v>0</v>
      </c>
    </row>
    <row collapsed="false" customFormat="true" customHeight="false" hidden="false" ht="12.9" outlineLevel="0" r="29" s="119">
      <c r="A29" s="122"/>
      <c r="B29" s="123"/>
      <c r="C29" s="124"/>
      <c r="D29" s="125"/>
      <c r="E29" s="125"/>
      <c r="F29" s="125"/>
      <c r="G29" s="122"/>
      <c r="H29" s="123"/>
      <c r="I29" s="124"/>
      <c r="J29" s="41"/>
      <c r="K29" s="41"/>
      <c r="L29" s="46"/>
      <c r="M29" s="46"/>
      <c r="N29" s="21" t="n">
        <f aca="false">L29+M29</f>
        <v>0</v>
      </c>
      <c r="O29" s="41"/>
      <c r="P29" s="41"/>
      <c r="Q29" s="46"/>
      <c r="R29" s="46"/>
      <c r="S29" s="21" t="n">
        <f aca="false">Q29+R29</f>
        <v>0</v>
      </c>
      <c r="T29" s="41"/>
      <c r="U29" s="41"/>
      <c r="V29" s="46"/>
      <c r="W29" s="46"/>
      <c r="X29" s="27" t="n">
        <f aca="false">V29+W29</f>
        <v>0</v>
      </c>
      <c r="Y29" s="110"/>
      <c r="Z29" s="110"/>
      <c r="AA29" s="110"/>
      <c r="AB29" s="111"/>
      <c r="AC29" s="111"/>
      <c r="AD29" s="111"/>
      <c r="AE29" s="111"/>
      <c r="AF29" s="111"/>
      <c r="AG29" s="112"/>
      <c r="AH29" s="112"/>
      <c r="AI29" s="112"/>
      <c r="AJ29" s="112"/>
      <c r="AK29" s="112"/>
      <c r="AL29" s="112"/>
      <c r="AM29" s="102"/>
      <c r="AN29" s="102"/>
      <c r="AO29" s="102"/>
      <c r="AP29" s="102"/>
      <c r="AQ29" s="118"/>
      <c r="AR29" s="34"/>
      <c r="AS29" s="34"/>
      <c r="AT29" s="34"/>
      <c r="AU29" s="34"/>
      <c r="AV29" s="118"/>
      <c r="AW29" s="36" t="n">
        <f aca="false">(AQ29+AR29+AT29+AV29)</f>
        <v>0</v>
      </c>
    </row>
    <row collapsed="false" customFormat="false" customHeight="false" hidden="false" ht="12.9" outlineLevel="0" r="30">
      <c r="A30" s="120" t="s">
        <v>99</v>
      </c>
      <c r="B30" s="120"/>
      <c r="C30" s="120"/>
      <c r="D30" s="126" t="s">
        <v>100</v>
      </c>
      <c r="E30" s="126"/>
      <c r="F30" s="126"/>
      <c r="G30" s="120" t="s">
        <v>101</v>
      </c>
      <c r="H30" s="120"/>
      <c r="I30" s="120"/>
      <c r="J30" s="41"/>
      <c r="K30" s="41"/>
      <c r="L30" s="46"/>
      <c r="M30" s="46"/>
      <c r="N30" s="21" t="n">
        <f aca="false">L30+M30</f>
        <v>0</v>
      </c>
      <c r="O30" s="41"/>
      <c r="P30" s="41"/>
      <c r="Q30" s="46"/>
      <c r="R30" s="46"/>
      <c r="S30" s="21" t="n">
        <f aca="false">Q30+R30</f>
        <v>0</v>
      </c>
      <c r="T30" s="41"/>
      <c r="U30" s="41"/>
      <c r="V30" s="46"/>
      <c r="W30" s="46"/>
      <c r="X30" s="27" t="n">
        <f aca="false">V30+W30</f>
        <v>0</v>
      </c>
      <c r="Y30" s="110"/>
      <c r="Z30" s="110"/>
      <c r="AA30" s="110"/>
      <c r="AB30" s="111"/>
      <c r="AC30" s="111"/>
      <c r="AD30" s="111"/>
      <c r="AE30" s="111"/>
      <c r="AF30" s="111"/>
      <c r="AG30" s="112"/>
      <c r="AH30" s="112"/>
      <c r="AI30" s="112"/>
      <c r="AJ30" s="112"/>
      <c r="AK30" s="112"/>
      <c r="AL30" s="112"/>
      <c r="AM30" s="102"/>
      <c r="AN30" s="102"/>
      <c r="AO30" s="102"/>
      <c r="AP30" s="102"/>
      <c r="AQ30" s="35"/>
      <c r="AR30" s="34"/>
      <c r="AS30" s="34"/>
      <c r="AT30" s="34"/>
      <c r="AU30" s="34"/>
      <c r="AV30" s="35"/>
      <c r="AW30" s="36" t="n">
        <f aca="false">(AQ30+AR30+AT30+AV30)</f>
        <v>0</v>
      </c>
    </row>
    <row collapsed="false" customFormat="true" customHeight="false" hidden="false" ht="12.9" outlineLevel="0" r="31" s="119">
      <c r="A31" s="122"/>
      <c r="B31" s="123"/>
      <c r="C31" s="124"/>
      <c r="D31" s="125"/>
      <c r="E31" s="125"/>
      <c r="F31" s="125"/>
      <c r="G31" s="121"/>
      <c r="H31" s="121"/>
      <c r="I31" s="121"/>
      <c r="J31" s="41"/>
      <c r="K31" s="41"/>
      <c r="L31" s="46"/>
      <c r="M31" s="46"/>
      <c r="N31" s="21" t="n">
        <f aca="false">L31+M31</f>
        <v>0</v>
      </c>
      <c r="O31" s="41"/>
      <c r="P31" s="41"/>
      <c r="Q31" s="46"/>
      <c r="R31" s="46"/>
      <c r="S31" s="21" t="n">
        <f aca="false">Q31+R31</f>
        <v>0</v>
      </c>
      <c r="T31" s="41"/>
      <c r="U31" s="41"/>
      <c r="V31" s="46"/>
      <c r="W31" s="46"/>
      <c r="X31" s="27" t="n">
        <f aca="false">V31+W31</f>
        <v>0</v>
      </c>
      <c r="Y31" s="110"/>
      <c r="Z31" s="110"/>
      <c r="AA31" s="110"/>
      <c r="AB31" s="111"/>
      <c r="AC31" s="111"/>
      <c r="AD31" s="111"/>
      <c r="AE31" s="111"/>
      <c r="AF31" s="111"/>
      <c r="AG31" s="112"/>
      <c r="AH31" s="112"/>
      <c r="AI31" s="112"/>
      <c r="AJ31" s="112"/>
      <c r="AK31" s="112"/>
      <c r="AL31" s="112"/>
      <c r="AM31" s="102"/>
      <c r="AN31" s="102"/>
      <c r="AO31" s="102"/>
      <c r="AP31" s="102"/>
      <c r="AQ31" s="118"/>
      <c r="AR31" s="34"/>
      <c r="AS31" s="34"/>
      <c r="AT31" s="34"/>
      <c r="AU31" s="34"/>
      <c r="AV31" s="118"/>
      <c r="AW31" s="36" t="n">
        <f aca="false">(AQ31+AR31+AT31+AV31)</f>
        <v>0</v>
      </c>
    </row>
    <row collapsed="false" customFormat="false" customHeight="false" hidden="false" ht="15.3" outlineLevel="0" r="32">
      <c r="A32" s="120" t="s">
        <v>102</v>
      </c>
      <c r="B32" s="120"/>
      <c r="C32" s="120"/>
      <c r="D32" s="121"/>
      <c r="E32" s="121"/>
      <c r="F32" s="121"/>
      <c r="G32" s="121"/>
      <c r="H32" s="121"/>
      <c r="I32" s="121"/>
      <c r="J32" s="127" t="s">
        <v>103</v>
      </c>
      <c r="K32" s="127"/>
      <c r="L32" s="128"/>
      <c r="M32" s="128"/>
      <c r="N32" s="129" t="s">
        <v>8</v>
      </c>
      <c r="O32" s="130" t="s">
        <v>103</v>
      </c>
      <c r="P32" s="130"/>
      <c r="Q32" s="128"/>
      <c r="R32" s="128"/>
      <c r="S32" s="129" t="s">
        <v>8</v>
      </c>
      <c r="T32" s="130" t="s">
        <v>103</v>
      </c>
      <c r="U32" s="130"/>
      <c r="V32" s="128"/>
      <c r="W32" s="128"/>
      <c r="X32" s="131" t="s">
        <v>8</v>
      </c>
      <c r="Y32" s="110"/>
      <c r="Z32" s="110"/>
      <c r="AA32" s="110"/>
      <c r="AB32" s="111"/>
      <c r="AC32" s="111"/>
      <c r="AD32" s="111"/>
      <c r="AE32" s="111"/>
      <c r="AF32" s="111"/>
      <c r="AG32" s="112"/>
      <c r="AH32" s="112"/>
      <c r="AI32" s="112"/>
      <c r="AJ32" s="112"/>
      <c r="AK32" s="112"/>
      <c r="AL32" s="112"/>
      <c r="AM32" s="102"/>
      <c r="AN32" s="102"/>
      <c r="AO32" s="102"/>
      <c r="AP32" s="102"/>
      <c r="AQ32" s="35"/>
      <c r="AR32" s="34"/>
      <c r="AS32" s="34"/>
      <c r="AT32" s="34"/>
      <c r="AU32" s="34"/>
      <c r="AV32" s="35"/>
      <c r="AW32" s="36" t="n">
        <f aca="false">(AQ32+AR32+AT32+AV32)</f>
        <v>0</v>
      </c>
    </row>
    <row collapsed="false" customFormat="true" customHeight="false" hidden="false" ht="12.9" outlineLevel="0" r="33" s="119">
      <c r="A33" s="122"/>
      <c r="B33" s="123"/>
      <c r="C33" s="124"/>
      <c r="D33" s="125"/>
      <c r="E33" s="125"/>
      <c r="F33" s="125"/>
      <c r="G33" s="121"/>
      <c r="H33" s="121"/>
      <c r="I33" s="121"/>
      <c r="J33" s="41" t="s">
        <v>447</v>
      </c>
      <c r="K33" s="41"/>
      <c r="L33" s="0"/>
      <c r="M33" s="0"/>
      <c r="N33" s="21" t="n">
        <f aca="false">N10</f>
        <v>34</v>
      </c>
      <c r="O33" s="41" t="s">
        <v>448</v>
      </c>
      <c r="P33" s="41"/>
      <c r="Q33" s="0"/>
      <c r="R33" s="0"/>
      <c r="S33" s="21" t="n">
        <f aca="false">S5</f>
        <v>23</v>
      </c>
      <c r="T33" s="41" t="s">
        <v>449</v>
      </c>
      <c r="U33" s="41"/>
      <c r="V33" s="0"/>
      <c r="W33" s="0"/>
      <c r="X33" s="27" t="n">
        <f aca="false">V33+W33</f>
        <v>0</v>
      </c>
      <c r="Y33" s="110"/>
      <c r="Z33" s="110"/>
      <c r="AA33" s="110"/>
      <c r="AB33" s="111"/>
      <c r="AC33" s="111"/>
      <c r="AD33" s="111"/>
      <c r="AE33" s="111"/>
      <c r="AF33" s="111"/>
      <c r="AG33" s="112"/>
      <c r="AH33" s="112"/>
      <c r="AI33" s="112"/>
      <c r="AJ33" s="112"/>
      <c r="AK33" s="112"/>
      <c r="AL33" s="112"/>
      <c r="AM33" s="132" t="s">
        <v>104</v>
      </c>
      <c r="AN33" s="132"/>
      <c r="AO33" s="132"/>
      <c r="AP33" s="132"/>
      <c r="AQ33" s="133"/>
      <c r="AR33" s="134"/>
      <c r="AS33" s="134"/>
      <c r="AT33" s="134"/>
      <c r="AU33" s="134"/>
      <c r="AV33" s="133"/>
      <c r="AW33" s="135" t="n">
        <f aca="false">SUM(AW3:AW32)</f>
        <v>622</v>
      </c>
    </row>
    <row collapsed="false" customFormat="false" customHeight="false" hidden="false" ht="12.8" outlineLevel="0" r="34">
      <c r="A34" s="120" t="s">
        <v>105</v>
      </c>
      <c r="B34" s="120"/>
      <c r="C34" s="120"/>
      <c r="D34" s="121"/>
      <c r="E34" s="121"/>
      <c r="F34" s="121"/>
      <c r="G34" s="121"/>
      <c r="H34" s="121"/>
      <c r="I34" s="121"/>
      <c r="J34" s="41" t="s">
        <v>450</v>
      </c>
      <c r="K34" s="41"/>
      <c r="N34" s="21" t="n">
        <f aca="false">N10</f>
        <v>34</v>
      </c>
      <c r="O34" s="41" t="s">
        <v>451</v>
      </c>
      <c r="P34" s="41"/>
      <c r="S34" s="21" t="n">
        <f aca="false">S5</f>
        <v>23</v>
      </c>
      <c r="T34" s="41" t="s">
        <v>452</v>
      </c>
      <c r="U34" s="41"/>
      <c r="X34" s="27" t="n">
        <f aca="false">V34+W34</f>
        <v>0</v>
      </c>
      <c r="Y34" s="110"/>
      <c r="Z34" s="110"/>
      <c r="AA34" s="110"/>
      <c r="AB34" s="111"/>
      <c r="AC34" s="111"/>
      <c r="AD34" s="111"/>
      <c r="AE34" s="111"/>
      <c r="AF34" s="111"/>
      <c r="AG34" s="112"/>
      <c r="AH34" s="112"/>
      <c r="AI34" s="112"/>
      <c r="AJ34" s="112"/>
      <c r="AK34" s="112"/>
      <c r="AL34" s="112"/>
      <c r="AM34" s="136"/>
      <c r="AN34" s="137"/>
      <c r="AO34" s="137"/>
      <c r="AP34" s="137"/>
      <c r="AQ34" s="137"/>
      <c r="AR34" s="137"/>
      <c r="AS34" s="137"/>
      <c r="AT34" s="137"/>
      <c r="AU34" s="35"/>
      <c r="AV34" s="137"/>
      <c r="AW34" s="138"/>
    </row>
    <row collapsed="false" customFormat="true" customHeight="false" hidden="false" ht="12.9" outlineLevel="0" r="35" s="119">
      <c r="A35" s="122"/>
      <c r="B35" s="123"/>
      <c r="C35" s="124"/>
      <c r="D35" s="125"/>
      <c r="E35" s="125"/>
      <c r="F35" s="125"/>
      <c r="G35" s="121"/>
      <c r="H35" s="121"/>
      <c r="I35" s="121"/>
      <c r="J35" s="41" t="s">
        <v>453</v>
      </c>
      <c r="K35" s="41"/>
      <c r="L35" s="0"/>
      <c r="M35" s="0"/>
      <c r="N35" s="21" t="n">
        <f aca="false">N10</f>
        <v>34</v>
      </c>
      <c r="O35" s="41" t="s">
        <v>454</v>
      </c>
      <c r="P35" s="41"/>
      <c r="Q35" s="0"/>
      <c r="R35" s="0"/>
      <c r="S35" s="21" t="n">
        <f aca="false">S8</f>
        <v>20</v>
      </c>
      <c r="T35" s="41" t="s">
        <v>455</v>
      </c>
      <c r="U35" s="41"/>
      <c r="V35" s="0"/>
      <c r="W35" s="0"/>
      <c r="X35" s="27" t="n">
        <f aca="false">V35+W35</f>
        <v>0</v>
      </c>
      <c r="Y35" s="110"/>
      <c r="Z35" s="110"/>
      <c r="AA35" s="110"/>
      <c r="AB35" s="111"/>
      <c r="AC35" s="111"/>
      <c r="AD35" s="111"/>
      <c r="AE35" s="111"/>
      <c r="AF35" s="111"/>
      <c r="AG35" s="112"/>
      <c r="AH35" s="112"/>
      <c r="AI35" s="112"/>
      <c r="AJ35" s="112"/>
      <c r="AK35" s="112"/>
      <c r="AL35" s="112"/>
      <c r="AM35" s="139"/>
      <c r="AN35" s="118"/>
      <c r="AO35" s="118"/>
      <c r="AP35" s="140" t="s">
        <v>106</v>
      </c>
      <c r="AQ35" s="141"/>
      <c r="AR35" s="137"/>
      <c r="AS35" s="137"/>
      <c r="AT35" s="137"/>
      <c r="AU35" s="118"/>
      <c r="AV35" s="140" t="s">
        <v>107</v>
      </c>
      <c r="AW35" s="142"/>
    </row>
    <row collapsed="false" customFormat="false" customHeight="false" hidden="false" ht="12.9" outlineLevel="0" r="36">
      <c r="A36" s="120" t="s">
        <v>108</v>
      </c>
      <c r="B36" s="120"/>
      <c r="C36" s="120"/>
      <c r="D36" s="121"/>
      <c r="E36" s="121"/>
      <c r="F36" s="121"/>
      <c r="G36" s="121"/>
      <c r="H36" s="121"/>
      <c r="I36" s="121"/>
      <c r="J36" s="41"/>
      <c r="K36" s="41"/>
      <c r="N36" s="21" t="n">
        <f aca="false">L36+M36</f>
        <v>0</v>
      </c>
      <c r="O36" s="41" t="s">
        <v>456</v>
      </c>
      <c r="P36" s="41"/>
      <c r="S36" s="21" t="n">
        <f aca="false">S8</f>
        <v>20</v>
      </c>
      <c r="T36" s="41"/>
      <c r="U36" s="41"/>
      <c r="X36" s="27" t="n">
        <f aca="false">V36+W36</f>
        <v>0</v>
      </c>
      <c r="Y36" s="110"/>
      <c r="Z36" s="110"/>
      <c r="AA36" s="110"/>
      <c r="AB36" s="111"/>
      <c r="AC36" s="111"/>
      <c r="AD36" s="111"/>
      <c r="AE36" s="111"/>
      <c r="AF36" s="111"/>
      <c r="AG36" s="112"/>
      <c r="AH36" s="112"/>
      <c r="AI36" s="112"/>
      <c r="AJ36" s="112"/>
      <c r="AK36" s="112"/>
      <c r="AL36" s="112"/>
      <c r="AM36" s="143"/>
      <c r="AN36" s="35"/>
      <c r="AO36" s="35"/>
      <c r="AP36" s="140" t="s">
        <v>109</v>
      </c>
      <c r="AQ36" s="141"/>
      <c r="AR36" s="137"/>
      <c r="AS36" s="137"/>
      <c r="AT36" s="137"/>
      <c r="AU36" s="35"/>
      <c r="AV36" s="140" t="s">
        <v>110</v>
      </c>
      <c r="AW36" s="142"/>
    </row>
    <row collapsed="false" customFormat="true" customHeight="false" hidden="false" ht="12.9" outlineLevel="0" r="37" s="119">
      <c r="A37" s="122"/>
      <c r="B37" s="123"/>
      <c r="C37" s="124"/>
      <c r="D37" s="125"/>
      <c r="E37" s="125"/>
      <c r="F37" s="125"/>
      <c r="G37" s="121"/>
      <c r="H37" s="121"/>
      <c r="I37" s="121"/>
      <c r="J37" s="41"/>
      <c r="K37" s="41"/>
      <c r="L37" s="0"/>
      <c r="M37" s="0"/>
      <c r="N37" s="21" t="n">
        <f aca="false">L37+M37</f>
        <v>0</v>
      </c>
      <c r="O37" s="41"/>
      <c r="P37" s="41"/>
      <c r="Q37" s="0"/>
      <c r="R37" s="0"/>
      <c r="S37" s="21" t="n">
        <f aca="false">Q37+R37</f>
        <v>0</v>
      </c>
      <c r="T37" s="41"/>
      <c r="U37" s="41"/>
      <c r="V37" s="0"/>
      <c r="W37" s="0"/>
      <c r="X37" s="27" t="n">
        <f aca="false">V37+W37</f>
        <v>0</v>
      </c>
      <c r="Y37" s="110"/>
      <c r="Z37" s="110"/>
      <c r="AA37" s="110"/>
      <c r="AB37" s="111"/>
      <c r="AC37" s="111"/>
      <c r="AD37" s="111"/>
      <c r="AE37" s="111"/>
      <c r="AF37" s="111"/>
      <c r="AG37" s="112"/>
      <c r="AH37" s="112"/>
      <c r="AI37" s="112"/>
      <c r="AJ37" s="112"/>
      <c r="AK37" s="112"/>
      <c r="AL37" s="112"/>
      <c r="AM37" s="136"/>
      <c r="AN37" s="137"/>
      <c r="AO37" s="137"/>
      <c r="AP37" s="137"/>
      <c r="AQ37" s="137"/>
      <c r="AR37" s="137"/>
      <c r="AS37" s="137"/>
      <c r="AT37" s="137"/>
      <c r="AU37" s="118"/>
      <c r="AV37" s="140" t="s">
        <v>111</v>
      </c>
      <c r="AW37" s="142"/>
    </row>
    <row collapsed="false" customFormat="false" customHeight="false" hidden="false" ht="12.8" outlineLevel="0" r="38">
      <c r="A38" s="120" t="s">
        <v>112</v>
      </c>
      <c r="B38" s="120"/>
      <c r="C38" s="120"/>
      <c r="D38" s="121"/>
      <c r="E38" s="121"/>
      <c r="F38" s="121"/>
      <c r="G38" s="120" t="s">
        <v>113</v>
      </c>
      <c r="H38" s="120"/>
      <c r="I38" s="120"/>
      <c r="J38" s="41"/>
      <c r="K38" s="41"/>
      <c r="N38" s="21" t="n">
        <f aca="false">L38+M38</f>
        <v>0</v>
      </c>
      <c r="O38" s="41"/>
      <c r="P38" s="41"/>
      <c r="S38" s="21" t="n">
        <f aca="false">Q38+R38</f>
        <v>0</v>
      </c>
      <c r="T38" s="41"/>
      <c r="U38" s="41"/>
      <c r="X38" s="27" t="n">
        <f aca="false">V38+W38</f>
        <v>0</v>
      </c>
      <c r="Y38" s="110"/>
      <c r="Z38" s="110"/>
      <c r="AA38" s="110"/>
      <c r="AB38" s="111"/>
      <c r="AC38" s="111"/>
      <c r="AD38" s="111"/>
      <c r="AE38" s="111"/>
      <c r="AF38" s="111"/>
      <c r="AG38" s="112"/>
      <c r="AH38" s="112"/>
      <c r="AI38" s="112"/>
      <c r="AJ38" s="112"/>
      <c r="AK38" s="112"/>
      <c r="AL38" s="112"/>
      <c r="AM38" s="136"/>
      <c r="AN38" s="137"/>
      <c r="AO38" s="137"/>
      <c r="AP38" s="137"/>
      <c r="AQ38" s="137"/>
      <c r="AR38" s="137"/>
      <c r="AS38" s="137"/>
      <c r="AT38" s="137"/>
      <c r="AU38" s="35"/>
      <c r="AV38" s="140" t="s">
        <v>114</v>
      </c>
      <c r="AW38" s="144" t="n">
        <f aca="false">SUM(AW35:AW37)</f>
        <v>0</v>
      </c>
    </row>
    <row collapsed="false" customFormat="true" customHeight="false" hidden="false" ht="12.9" outlineLevel="0" r="39" s="119">
      <c r="A39" s="122"/>
      <c r="B39" s="123"/>
      <c r="C39" s="124"/>
      <c r="D39" s="125"/>
      <c r="E39" s="125"/>
      <c r="F39" s="125"/>
      <c r="G39" s="121"/>
      <c r="H39" s="121"/>
      <c r="I39" s="121"/>
      <c r="J39" s="41"/>
      <c r="K39" s="41"/>
      <c r="L39" s="0"/>
      <c r="M39" s="0"/>
      <c r="N39" s="21" t="n">
        <f aca="false">L39+M39</f>
        <v>0</v>
      </c>
      <c r="O39" s="41"/>
      <c r="P39" s="41"/>
      <c r="Q39" s="0"/>
      <c r="R39" s="0"/>
      <c r="S39" s="21" t="n">
        <f aca="false">Q39+R39</f>
        <v>0</v>
      </c>
      <c r="T39" s="41"/>
      <c r="U39" s="41"/>
      <c r="V39" s="0"/>
      <c r="W39" s="0"/>
      <c r="X39" s="27" t="n">
        <f aca="false">V39+W39</f>
        <v>0</v>
      </c>
      <c r="Y39" s="110"/>
      <c r="Z39" s="110"/>
      <c r="AA39" s="110"/>
      <c r="AB39" s="111"/>
      <c r="AC39" s="111"/>
      <c r="AD39" s="111"/>
      <c r="AE39" s="111"/>
      <c r="AF39" s="111"/>
      <c r="AG39" s="112"/>
      <c r="AH39" s="112"/>
      <c r="AI39" s="112"/>
      <c r="AJ39" s="112"/>
      <c r="AK39" s="112"/>
      <c r="AL39" s="112"/>
      <c r="AM39" s="136"/>
      <c r="AN39" s="137"/>
      <c r="AO39" s="137"/>
      <c r="AP39" s="137"/>
      <c r="AQ39" s="137"/>
      <c r="AR39" s="137"/>
      <c r="AS39" s="137"/>
      <c r="AT39" s="118"/>
      <c r="AU39" s="118"/>
      <c r="AV39" s="118"/>
      <c r="AW39" s="145"/>
    </row>
    <row collapsed="false" customFormat="false" customHeight="false" hidden="false" ht="12.8" outlineLevel="0" r="40">
      <c r="A40" s="120" t="s">
        <v>115</v>
      </c>
      <c r="B40" s="120"/>
      <c r="C40" s="120"/>
      <c r="D40" s="121"/>
      <c r="E40" s="121"/>
      <c r="F40" s="121"/>
      <c r="G40" s="121"/>
      <c r="H40" s="121"/>
      <c r="I40" s="121"/>
      <c r="J40" s="41"/>
      <c r="K40" s="41"/>
      <c r="N40" s="21" t="n">
        <f aca="false">L40+M40</f>
        <v>0</v>
      </c>
      <c r="O40" s="41"/>
      <c r="P40" s="41"/>
      <c r="S40" s="21" t="n">
        <f aca="false">Q40+R40</f>
        <v>0</v>
      </c>
      <c r="T40" s="41"/>
      <c r="U40" s="41"/>
      <c r="X40" s="27" t="n">
        <f aca="false">V40+W40</f>
        <v>0</v>
      </c>
      <c r="Y40" s="110"/>
      <c r="Z40" s="110"/>
      <c r="AA40" s="110"/>
      <c r="AB40" s="111"/>
      <c r="AC40" s="111"/>
      <c r="AD40" s="111"/>
      <c r="AE40" s="111"/>
      <c r="AF40" s="111"/>
      <c r="AG40" s="112"/>
      <c r="AH40" s="112"/>
      <c r="AI40" s="112"/>
      <c r="AJ40" s="112"/>
      <c r="AK40" s="112"/>
      <c r="AL40" s="112"/>
      <c r="AM40" s="146"/>
      <c r="AN40" s="146"/>
      <c r="AO40" s="146"/>
      <c r="AP40" s="146"/>
      <c r="AQ40" s="146"/>
      <c r="AR40" s="147"/>
      <c r="AS40" s="147"/>
      <c r="AT40" s="147"/>
      <c r="AU40" s="147"/>
      <c r="AV40" s="147"/>
      <c r="AW40" s="147"/>
    </row>
    <row collapsed="false" customFormat="false" customHeight="false" hidden="false" ht="12.9" outlineLevel="0" r="41">
      <c r="A41" s="122"/>
      <c r="B41" s="123"/>
      <c r="C41" s="124"/>
      <c r="D41" s="125"/>
      <c r="E41" s="125"/>
      <c r="F41" s="125"/>
      <c r="G41" s="121"/>
      <c r="H41" s="121"/>
      <c r="I41" s="121"/>
      <c r="J41" s="41"/>
      <c r="K41" s="41"/>
      <c r="N41" s="21" t="n">
        <f aca="false">L41+M41</f>
        <v>0</v>
      </c>
      <c r="O41" s="41"/>
      <c r="P41" s="41"/>
      <c r="S41" s="21" t="n">
        <f aca="false">Q41+R41</f>
        <v>0</v>
      </c>
      <c r="T41" s="41"/>
      <c r="U41" s="41"/>
      <c r="X41" s="27" t="n">
        <f aca="false">V41+W41</f>
        <v>0</v>
      </c>
      <c r="Y41" s="110"/>
      <c r="Z41" s="110"/>
      <c r="AA41" s="110"/>
      <c r="AB41" s="111"/>
      <c r="AC41" s="111"/>
      <c r="AD41" s="111"/>
      <c r="AE41" s="111"/>
      <c r="AF41" s="111"/>
      <c r="AG41" s="112"/>
      <c r="AH41" s="112"/>
      <c r="AI41" s="112"/>
      <c r="AJ41" s="112"/>
      <c r="AK41" s="112"/>
      <c r="AL41" s="112"/>
      <c r="AM41" s="148" t="s">
        <v>116</v>
      </c>
      <c r="AN41" s="148"/>
      <c r="AO41" s="148"/>
      <c r="AP41" s="148"/>
      <c r="AQ41" s="149"/>
      <c r="AR41" s="150" t="s">
        <v>117</v>
      </c>
      <c r="AS41" s="150"/>
      <c r="AT41" s="150"/>
      <c r="AU41" s="150" t="s">
        <v>118</v>
      </c>
      <c r="AV41" s="150"/>
      <c r="AW41" s="150"/>
    </row>
    <row collapsed="false" customFormat="false" customHeight="false" hidden="false" ht="12.8" outlineLevel="0" r="42">
      <c r="A42" s="120" t="s">
        <v>119</v>
      </c>
      <c r="B42" s="120"/>
      <c r="C42" s="120"/>
      <c r="D42" s="120" t="s">
        <v>120</v>
      </c>
      <c r="E42" s="120"/>
      <c r="F42" s="120"/>
      <c r="G42" s="121"/>
      <c r="H42" s="121"/>
      <c r="I42" s="121"/>
      <c r="J42" s="41"/>
      <c r="K42" s="41"/>
      <c r="N42" s="21" t="n">
        <f aca="false">L42+M42</f>
        <v>0</v>
      </c>
      <c r="O42" s="41"/>
      <c r="P42" s="41"/>
      <c r="S42" s="21" t="n">
        <f aca="false">Q42+R42</f>
        <v>0</v>
      </c>
      <c r="T42" s="41"/>
      <c r="U42" s="41"/>
      <c r="X42" s="27" t="n">
        <f aca="false">V42+W42</f>
        <v>0</v>
      </c>
      <c r="Y42" s="110"/>
      <c r="Z42" s="110"/>
      <c r="AA42" s="110"/>
      <c r="AB42" s="111"/>
      <c r="AC42" s="111"/>
      <c r="AD42" s="111"/>
      <c r="AE42" s="111"/>
      <c r="AF42" s="111"/>
      <c r="AG42" s="112"/>
      <c r="AH42" s="112"/>
      <c r="AI42" s="112"/>
      <c r="AJ42" s="112"/>
      <c r="AK42" s="112"/>
      <c r="AL42" s="112"/>
      <c r="AM42" s="151" t="s">
        <v>121</v>
      </c>
      <c r="AN42" s="151"/>
      <c r="AO42" s="151"/>
      <c r="AP42" s="151"/>
      <c r="AQ42" s="152"/>
      <c r="AR42" s="153" t="s">
        <v>122</v>
      </c>
      <c r="AS42" s="153"/>
      <c r="AT42" s="154" t="n">
        <v>19</v>
      </c>
      <c r="AU42" s="153" t="s">
        <v>122</v>
      </c>
      <c r="AV42" s="153"/>
      <c r="AW42" s="155" t="n">
        <v>19</v>
      </c>
    </row>
    <row collapsed="false" customFormat="false" customHeight="false" hidden="false" ht="12.9" outlineLevel="0" r="43">
      <c r="A43" s="125"/>
      <c r="B43" s="125"/>
      <c r="C43" s="125"/>
      <c r="D43" s="125"/>
      <c r="E43" s="125"/>
      <c r="F43" s="125"/>
      <c r="G43" s="121"/>
      <c r="H43" s="121"/>
      <c r="I43" s="121"/>
      <c r="J43" s="41"/>
      <c r="K43" s="41"/>
      <c r="N43" s="21" t="n">
        <f aca="false">L43+M43</f>
        <v>0</v>
      </c>
      <c r="O43" s="41"/>
      <c r="P43" s="41"/>
      <c r="S43" s="21" t="n">
        <f aca="false">Q43+R43</f>
        <v>0</v>
      </c>
      <c r="T43" s="41"/>
      <c r="U43" s="41"/>
      <c r="X43" s="27" t="n">
        <f aca="false">V43+W43</f>
        <v>0</v>
      </c>
      <c r="Y43" s="110"/>
      <c r="Z43" s="110"/>
      <c r="AA43" s="110"/>
      <c r="AB43" s="111"/>
      <c r="AC43" s="111"/>
      <c r="AD43" s="111"/>
      <c r="AE43" s="111"/>
      <c r="AF43" s="111"/>
      <c r="AG43" s="112"/>
      <c r="AH43" s="112"/>
      <c r="AI43" s="112"/>
      <c r="AJ43" s="112"/>
      <c r="AK43" s="112"/>
      <c r="AL43" s="112"/>
      <c r="AM43" s="151" t="s">
        <v>123</v>
      </c>
      <c r="AN43" s="151"/>
      <c r="AO43" s="151"/>
      <c r="AP43" s="151"/>
      <c r="AQ43" s="152"/>
      <c r="AR43" s="153" t="s">
        <v>124</v>
      </c>
      <c r="AS43" s="153"/>
      <c r="AT43" s="154" t="n">
        <v>15</v>
      </c>
      <c r="AU43" s="153" t="s">
        <v>124</v>
      </c>
      <c r="AV43" s="153"/>
      <c r="AW43" s="155" t="n">
        <v>15</v>
      </c>
    </row>
    <row collapsed="false" customFormat="false" customHeight="false" hidden="false" ht="12.8" outlineLevel="0" r="44">
      <c r="A44" s="121"/>
      <c r="B44" s="121"/>
      <c r="C44" s="121"/>
      <c r="D44" s="121"/>
      <c r="E44" s="121"/>
      <c r="F44" s="121"/>
      <c r="G44" s="121"/>
      <c r="H44" s="121"/>
      <c r="I44" s="121"/>
      <c r="J44" s="41"/>
      <c r="K44" s="41"/>
      <c r="N44" s="21" t="n">
        <f aca="false">L44+M44</f>
        <v>0</v>
      </c>
      <c r="O44" s="41"/>
      <c r="P44" s="41"/>
      <c r="S44" s="21" t="n">
        <f aca="false">Q44+R44</f>
        <v>0</v>
      </c>
      <c r="T44" s="41"/>
      <c r="U44" s="41"/>
      <c r="X44" s="27" t="n">
        <f aca="false">V44+W44</f>
        <v>0</v>
      </c>
      <c r="Y44" s="110"/>
      <c r="Z44" s="110"/>
      <c r="AA44" s="110"/>
      <c r="AB44" s="111"/>
      <c r="AC44" s="111"/>
      <c r="AD44" s="111"/>
      <c r="AE44" s="111"/>
      <c r="AF44" s="111"/>
      <c r="AG44" s="112"/>
      <c r="AH44" s="112"/>
      <c r="AI44" s="112"/>
      <c r="AJ44" s="112"/>
      <c r="AK44" s="112"/>
      <c r="AL44" s="112"/>
      <c r="AM44" s="151" t="s">
        <v>125</v>
      </c>
      <c r="AN44" s="151"/>
      <c r="AO44" s="151"/>
      <c r="AP44" s="151"/>
      <c r="AQ44" s="152"/>
      <c r="AR44" s="137"/>
      <c r="AS44" s="137"/>
      <c r="AT44" s="154"/>
      <c r="AU44" s="154"/>
      <c r="AV44" s="154"/>
      <c r="AW44" s="155"/>
    </row>
    <row collapsed="false" customFormat="true" customHeight="false" hidden="false" ht="12.9" outlineLevel="0" r="45" s="119">
      <c r="A45" s="125"/>
      <c r="B45" s="125"/>
      <c r="C45" s="125"/>
      <c r="D45" s="125"/>
      <c r="E45" s="125"/>
      <c r="F45" s="125"/>
      <c r="G45" s="121"/>
      <c r="H45" s="121"/>
      <c r="I45" s="121"/>
      <c r="J45" s="41"/>
      <c r="K45" s="41"/>
      <c r="L45" s="0"/>
      <c r="M45" s="0"/>
      <c r="N45" s="21" t="n">
        <f aca="false">L45+M45</f>
        <v>0</v>
      </c>
      <c r="O45" s="41"/>
      <c r="P45" s="41"/>
      <c r="Q45" s="0"/>
      <c r="R45" s="0"/>
      <c r="S45" s="21" t="n">
        <f aca="false">Q45+R45</f>
        <v>0</v>
      </c>
      <c r="T45" s="41"/>
      <c r="U45" s="41"/>
      <c r="V45" s="0"/>
      <c r="W45" s="0"/>
      <c r="X45" s="27" t="n">
        <f aca="false">V45+W45</f>
        <v>0</v>
      </c>
      <c r="Y45" s="110"/>
      <c r="Z45" s="110"/>
      <c r="AA45" s="110"/>
      <c r="AB45" s="111"/>
      <c r="AC45" s="111"/>
      <c r="AD45" s="111"/>
      <c r="AE45" s="111"/>
      <c r="AF45" s="111"/>
      <c r="AG45" s="112"/>
      <c r="AH45" s="112"/>
      <c r="AI45" s="112"/>
      <c r="AJ45" s="112"/>
      <c r="AK45" s="112"/>
      <c r="AL45" s="112"/>
      <c r="AM45" s="151"/>
      <c r="AN45" s="151"/>
      <c r="AO45" s="151"/>
      <c r="AP45" s="151"/>
      <c r="AQ45" s="152"/>
      <c r="AR45" s="137"/>
      <c r="AS45" s="137"/>
      <c r="AT45" s="154"/>
      <c r="AU45" s="154"/>
      <c r="AV45" s="154"/>
      <c r="AW45" s="155"/>
    </row>
    <row collapsed="false" customFormat="false" customHeight="false" hidden="false" ht="12.8" outlineLevel="0" r="46">
      <c r="A46" s="121"/>
      <c r="B46" s="121"/>
      <c r="C46" s="121"/>
      <c r="D46" s="121"/>
      <c r="E46" s="121"/>
      <c r="F46" s="121"/>
      <c r="G46" s="121"/>
      <c r="H46" s="121"/>
      <c r="I46" s="121"/>
      <c r="J46" s="41"/>
      <c r="K46" s="41"/>
      <c r="N46" s="21" t="n">
        <f aca="false">L46+M46</f>
        <v>0</v>
      </c>
      <c r="O46" s="41"/>
      <c r="P46" s="41"/>
      <c r="S46" s="21" t="n">
        <f aca="false">Q46+R46</f>
        <v>0</v>
      </c>
      <c r="T46" s="41"/>
      <c r="U46" s="41"/>
      <c r="X46" s="27" t="n">
        <f aca="false">V46+W46</f>
        <v>0</v>
      </c>
      <c r="Y46" s="110"/>
      <c r="Z46" s="110"/>
      <c r="AA46" s="110"/>
      <c r="AB46" s="111"/>
      <c r="AC46" s="111"/>
      <c r="AD46" s="111"/>
      <c r="AE46" s="111"/>
      <c r="AF46" s="111"/>
      <c r="AG46" s="112"/>
      <c r="AH46" s="112"/>
      <c r="AI46" s="112"/>
      <c r="AJ46" s="112"/>
      <c r="AK46" s="112"/>
      <c r="AL46" s="112"/>
      <c r="AM46" s="151"/>
      <c r="AN46" s="151"/>
      <c r="AO46" s="151"/>
      <c r="AP46" s="151"/>
      <c r="AQ46" s="152"/>
      <c r="AR46" s="156"/>
      <c r="AS46" s="156"/>
      <c r="AT46" s="157"/>
      <c r="AU46" s="158"/>
      <c r="AV46" s="157"/>
      <c r="AW46" s="159"/>
    </row>
    <row collapsed="false" customFormat="true" customHeight="false" hidden="false" ht="12.9" outlineLevel="0" r="47" s="176">
      <c r="A47" s="160"/>
      <c r="B47" s="160"/>
      <c r="C47" s="160"/>
      <c r="D47" s="161"/>
      <c r="E47" s="161"/>
      <c r="F47" s="161"/>
      <c r="G47" s="162"/>
      <c r="H47" s="162"/>
      <c r="I47" s="162"/>
      <c r="J47" s="163"/>
      <c r="K47" s="163"/>
      <c r="L47" s="164"/>
      <c r="M47" s="164"/>
      <c r="N47" s="165" t="n">
        <f aca="false">L47+M47</f>
        <v>0</v>
      </c>
      <c r="O47" s="163"/>
      <c r="P47" s="163"/>
      <c r="Q47" s="164"/>
      <c r="R47" s="164"/>
      <c r="S47" s="165" t="n">
        <f aca="false">Q47+R47</f>
        <v>0</v>
      </c>
      <c r="T47" s="163"/>
      <c r="U47" s="163"/>
      <c r="V47" s="164"/>
      <c r="W47" s="164"/>
      <c r="X47" s="166" t="n">
        <f aca="false">V47+W47</f>
        <v>0</v>
      </c>
      <c r="Y47" s="167"/>
      <c r="Z47" s="167"/>
      <c r="AA47" s="167"/>
      <c r="AB47" s="168"/>
      <c r="AC47" s="168"/>
      <c r="AD47" s="168"/>
      <c r="AE47" s="168"/>
      <c r="AF47" s="168"/>
      <c r="AG47" s="169"/>
      <c r="AH47" s="169"/>
      <c r="AI47" s="169"/>
      <c r="AJ47" s="169"/>
      <c r="AK47" s="169"/>
      <c r="AL47" s="169"/>
      <c r="AM47" s="170"/>
      <c r="AN47" s="170"/>
      <c r="AO47" s="170"/>
      <c r="AP47" s="170"/>
      <c r="AQ47" s="171"/>
      <c r="AR47" s="172"/>
      <c r="AS47" s="172"/>
      <c r="AT47" s="173"/>
      <c r="AU47" s="174"/>
      <c r="AV47" s="173"/>
      <c r="AW47" s="175"/>
    </row>
    <row collapsed="false" customFormat="false" customHeight="false" hidden="false" ht="15.2" outlineLevel="0" r="54">
      <c r="B54" s="1"/>
    </row>
    <row collapsed="false" customFormat="false" customHeight="false" hidden="false" ht="15.2" outlineLevel="0" r="55">
      <c r="A55" s="177" t="s">
        <v>126</v>
      </c>
      <c r="B55" s="178" t="s">
        <v>127</v>
      </c>
      <c r="C55" s="91"/>
      <c r="E55" s="179" t="s">
        <v>128</v>
      </c>
      <c r="F55" s="179" t="s">
        <v>129</v>
      </c>
      <c r="AM55" s="180" t="s">
        <v>130</v>
      </c>
      <c r="AN55" s="180"/>
      <c r="AO55" s="180"/>
      <c r="AP55" s="180"/>
      <c r="AQ55" s="181" t="s">
        <v>131</v>
      </c>
      <c r="AR55" s="182" t="s">
        <v>132</v>
      </c>
      <c r="AS55" s="182"/>
      <c r="AT55" s="183" t="s">
        <v>133</v>
      </c>
      <c r="AU55" s="183"/>
      <c r="AV55" s="183"/>
      <c r="AW55" s="184" t="s">
        <v>134</v>
      </c>
    </row>
    <row collapsed="false" customFormat="false" customHeight="false" hidden="false" ht="15.2" outlineLevel="0" r="56">
      <c r="A56" s="185" t="n">
        <v>0</v>
      </c>
      <c r="B56" s="186" t="n">
        <v>0</v>
      </c>
      <c r="E56" s="187" t="n">
        <v>0</v>
      </c>
      <c r="F56" s="179" t="n">
        <v>0</v>
      </c>
      <c r="AM56" s="188" t="s">
        <v>135</v>
      </c>
      <c r="AN56" s="188"/>
      <c r="AO56" s="188"/>
      <c r="AP56" s="188"/>
      <c r="AQ56" s="189" t="s">
        <v>136</v>
      </c>
      <c r="AR56" s="137" t="s">
        <v>137</v>
      </c>
      <c r="AS56" s="137"/>
      <c r="AT56" s="154" t="s">
        <v>138</v>
      </c>
      <c r="AU56" s="154"/>
      <c r="AV56" s="154"/>
      <c r="AW56" s="155" t="s">
        <v>139</v>
      </c>
    </row>
    <row collapsed="false" customFormat="false" customHeight="false" hidden="false" ht="15.2" outlineLevel="0" r="57">
      <c r="A57" s="190" t="n">
        <v>71</v>
      </c>
      <c r="B57" s="186" t="n">
        <v>1</v>
      </c>
      <c r="E57" s="187" t="n">
        <v>41</v>
      </c>
      <c r="F57" s="179" t="n">
        <v>1</v>
      </c>
      <c r="AM57" s="188" t="s">
        <v>140</v>
      </c>
      <c r="AN57" s="188"/>
      <c r="AO57" s="188"/>
      <c r="AP57" s="188"/>
      <c r="AQ57" s="189" t="s">
        <v>141</v>
      </c>
      <c r="AR57" s="137"/>
      <c r="AS57" s="137"/>
      <c r="AT57" s="154" t="s">
        <v>142</v>
      </c>
      <c r="AU57" s="154"/>
      <c r="AV57" s="154"/>
      <c r="AW57" s="155" t="s">
        <v>143</v>
      </c>
    </row>
    <row collapsed="false" customFormat="false" customHeight="false" hidden="false" ht="15.2" outlineLevel="0" r="58">
      <c r="A58" s="190" t="n">
        <v>76</v>
      </c>
      <c r="B58" s="186" t="n">
        <v>2</v>
      </c>
      <c r="E58" s="187" t="n">
        <v>46</v>
      </c>
      <c r="F58" s="179" t="n">
        <v>2</v>
      </c>
      <c r="AM58" s="188" t="s">
        <v>144</v>
      </c>
      <c r="AN58" s="188"/>
      <c r="AO58" s="188"/>
      <c r="AP58" s="188"/>
      <c r="AQ58" s="189" t="s">
        <v>145</v>
      </c>
      <c r="AR58" s="137" t="s">
        <v>146</v>
      </c>
      <c r="AS58" s="137"/>
      <c r="AT58" s="154" t="s">
        <v>138</v>
      </c>
      <c r="AU58" s="154"/>
      <c r="AV58" s="154"/>
      <c r="AW58" s="155" t="s">
        <v>147</v>
      </c>
    </row>
    <row collapsed="false" customFormat="false" customHeight="false" hidden="false" ht="15.2" outlineLevel="0" r="59">
      <c r="A59" s="190" t="n">
        <v>81</v>
      </c>
      <c r="B59" s="186" t="n">
        <v>3</v>
      </c>
      <c r="E59" s="187" t="n">
        <v>51</v>
      </c>
      <c r="F59" s="179" t="n">
        <v>3</v>
      </c>
      <c r="AM59" s="188" t="s">
        <v>148</v>
      </c>
      <c r="AN59" s="188"/>
      <c r="AO59" s="188"/>
      <c r="AP59" s="188"/>
      <c r="AQ59" s="189" t="s">
        <v>149</v>
      </c>
      <c r="AR59" s="137"/>
      <c r="AS59" s="137"/>
      <c r="AT59" s="154" t="s">
        <v>142</v>
      </c>
      <c r="AU59" s="154"/>
      <c r="AV59" s="154"/>
      <c r="AW59" s="155" t="s">
        <v>139</v>
      </c>
    </row>
    <row collapsed="false" customFormat="false" customHeight="false" hidden="false" ht="15.2" outlineLevel="0" r="60">
      <c r="A60" s="190" t="n">
        <v>86</v>
      </c>
      <c r="B60" s="186" t="n">
        <v>4</v>
      </c>
      <c r="E60" s="187" t="n">
        <v>56</v>
      </c>
      <c r="F60" s="179" t="n">
        <v>4</v>
      </c>
      <c r="AM60" s="188" t="s">
        <v>150</v>
      </c>
      <c r="AN60" s="188"/>
      <c r="AO60" s="188"/>
      <c r="AP60" s="188"/>
      <c r="AQ60" s="189" t="s">
        <v>151</v>
      </c>
    </row>
    <row collapsed="false" customFormat="false" customHeight="false" hidden="false" ht="15.2" outlineLevel="0" r="61">
      <c r="A61" s="190" t="n">
        <v>91</v>
      </c>
      <c r="B61" s="186" t="n">
        <v>5</v>
      </c>
      <c r="E61" s="187" t="n">
        <v>61</v>
      </c>
      <c r="F61" s="179" t="n">
        <v>5</v>
      </c>
      <c r="AM61" s="191" t="s">
        <v>142</v>
      </c>
      <c r="AN61" s="191"/>
      <c r="AO61" s="191"/>
      <c r="AP61" s="191"/>
      <c r="AQ61" s="192" t="s">
        <v>152</v>
      </c>
    </row>
    <row collapsed="false" customFormat="false" customHeight="false" hidden="false" ht="15.2" outlineLevel="0" r="62">
      <c r="A62" s="190" t="n">
        <v>96</v>
      </c>
      <c r="B62" s="186" t="n">
        <v>6</v>
      </c>
      <c r="E62" s="187" t="n">
        <v>66</v>
      </c>
      <c r="F62" s="179" t="n">
        <v>6</v>
      </c>
    </row>
    <row collapsed="false" customFormat="false" customHeight="false" hidden="false" ht="15.2" outlineLevel="0" r="63">
      <c r="A63" s="190" t="n">
        <v>101</v>
      </c>
      <c r="B63" s="186" t="n">
        <v>8</v>
      </c>
      <c r="E63" s="187" t="n">
        <v>71</v>
      </c>
      <c r="F63" s="179" t="n">
        <v>8</v>
      </c>
    </row>
    <row collapsed="false" customFormat="false" customHeight="false" hidden="false" ht="15.2" outlineLevel="0" r="64">
      <c r="A64" s="190" t="n">
        <v>111</v>
      </c>
      <c r="B64" s="186" t="n">
        <v>10</v>
      </c>
      <c r="E64" s="187" t="n">
        <v>76</v>
      </c>
      <c r="F64" s="179" t="n">
        <v>10</v>
      </c>
    </row>
    <row collapsed="false" customFormat="false" customHeight="false" hidden="false" ht="15.2" outlineLevel="0" r="65">
      <c r="A65" s="190" t="n">
        <v>121</v>
      </c>
      <c r="B65" s="186" t="n">
        <v>12</v>
      </c>
      <c r="E65" s="187" t="n">
        <v>81</v>
      </c>
      <c r="F65" s="178" t="n">
        <v>12</v>
      </c>
    </row>
    <row collapsed="false" customFormat="false" customHeight="false" hidden="false" ht="15.2" outlineLevel="0" r="66">
      <c r="A66" s="190" t="n">
        <v>131</v>
      </c>
      <c r="B66" s="186" t="n">
        <v>15</v>
      </c>
      <c r="E66" s="187" t="n">
        <v>86</v>
      </c>
      <c r="F66" s="179" t="n">
        <v>14</v>
      </c>
    </row>
    <row collapsed="false" customFormat="false" customHeight="false" hidden="false" ht="15.2" outlineLevel="0" r="67">
      <c r="A67" s="190" t="n">
        <v>151</v>
      </c>
      <c r="B67" s="186" t="n">
        <v>20</v>
      </c>
      <c r="E67" s="187" t="n">
        <v>91</v>
      </c>
      <c r="F67" s="179" t="n">
        <v>16</v>
      </c>
    </row>
    <row collapsed="false" customFormat="false" customHeight="false" hidden="false" ht="15.2" outlineLevel="0" r="68">
      <c r="A68" s="190" t="n">
        <v>176</v>
      </c>
      <c r="B68" s="186" t="n">
        <v>25</v>
      </c>
      <c r="E68" s="187" t="n">
        <v>96</v>
      </c>
      <c r="F68" s="179" t="n">
        <v>18</v>
      </c>
    </row>
    <row collapsed="false" customFormat="false" customHeight="false" hidden="false" ht="12.8" outlineLevel="0" r="71">
      <c r="A71" s="176" t="s">
        <v>153</v>
      </c>
      <c r="B71" s="176"/>
    </row>
    <row collapsed="false" customFormat="false" customHeight="false" hidden="false" ht="12.8" outlineLevel="0" r="72">
      <c r="A72" s="176" t="s">
        <v>154</v>
      </c>
      <c r="B72" s="176" t="n">
        <f aca="false">FLOOR((C11+C15)*0.5,1)</f>
        <v>18</v>
      </c>
    </row>
    <row collapsed="false" customFormat="false" customHeight="false" hidden="false" ht="12.8" outlineLevel="0" r="73">
      <c r="A73" s="176" t="s">
        <v>155</v>
      </c>
      <c r="B73" s="176" t="n">
        <f aca="false">FLOOR((C12+C16)*0.5,1)</f>
        <v>14</v>
      </c>
    </row>
    <row collapsed="false" customFormat="false" customHeight="false" hidden="false" ht="12.8" outlineLevel="0" r="74">
      <c r="A74" s="176" t="s">
        <v>156</v>
      </c>
      <c r="B74" s="176" t="n">
        <f aca="false">FLOOR((C13+C17)*0.5,1)</f>
        <v>14</v>
      </c>
    </row>
    <row collapsed="false" customFormat="false" customHeight="false" hidden="false" ht="12.8" outlineLevel="0" r="75">
      <c r="A75" s="176" t="s">
        <v>157</v>
      </c>
      <c r="B75" s="176" t="n">
        <f aca="false">FLOOR((F11+F15)*0.5,1)</f>
        <v>15</v>
      </c>
    </row>
    <row collapsed="false" customFormat="false" customHeight="false" hidden="false" ht="12.8" outlineLevel="0" r="76">
      <c r="A76" s="176" t="s">
        <v>158</v>
      </c>
      <c r="B76" s="176" t="n">
        <f aca="false">FLOOR((F12+F16)*0.5,1)</f>
        <v>11</v>
      </c>
    </row>
    <row collapsed="false" customFormat="false" customHeight="false" hidden="false" ht="12.8" outlineLevel="0" r="77">
      <c r="A77" s="176" t="s">
        <v>159</v>
      </c>
      <c r="B77" s="176" t="n">
        <f aca="false">FLOOR((F13+F17)*0.5,1)</f>
        <v>15</v>
      </c>
    </row>
    <row collapsed="false" customFormat="false" customHeight="false" hidden="false" ht="12.8" outlineLevel="0" r="78">
      <c r="A78" s="176" t="s">
        <v>160</v>
      </c>
      <c r="B78" s="176" t="n">
        <f aca="false">FLOOR((I11+I15)*0.5,1)</f>
        <v>15</v>
      </c>
    </row>
    <row collapsed="false" customFormat="false" customHeight="false" hidden="false" ht="12.8" outlineLevel="0" r="79">
      <c r="A79" s="176" t="s">
        <v>161</v>
      </c>
      <c r="B79" s="176" t="n">
        <f aca="false">FLOOR((I12+I16)*0.5,1)</f>
        <v>12</v>
      </c>
    </row>
    <row collapsed="false" customFormat="false" customHeight="false" hidden="false" ht="12.8" outlineLevel="0" r="80">
      <c r="A80" s="176" t="s">
        <v>162</v>
      </c>
      <c r="B80" s="176" t="n">
        <f aca="false">FLOOR((I13+I17)*0.5,1)</f>
        <v>12</v>
      </c>
    </row>
    <row collapsed="false" customFormat="false" customHeight="false" hidden="false" ht="12.8" outlineLevel="0" r="81">
      <c r="A81" s="176" t="s">
        <v>163</v>
      </c>
      <c r="B81" s="176" t="n">
        <f aca="false">FLOOR((I11+I16)*0.5,1)</f>
        <v>13</v>
      </c>
    </row>
    <row collapsed="false" customFormat="false" customHeight="false" hidden="false" ht="12.8" outlineLevel="0" r="82">
      <c r="A82" s="176" t="s">
        <v>164</v>
      </c>
      <c r="B82" s="176" t="n">
        <v>0</v>
      </c>
    </row>
  </sheetData>
  <mergeCells count="519">
    <mergeCell ref="A1:I1"/>
    <mergeCell ref="J1:X1"/>
    <mergeCell ref="Y1:AL1"/>
    <mergeCell ref="AM1:AW1"/>
    <mergeCell ref="A2:I2"/>
    <mergeCell ref="Y2:Z2"/>
    <mergeCell ref="AH2:AI2"/>
    <mergeCell ref="AK2:AL2"/>
    <mergeCell ref="AM2:AP2"/>
    <mergeCell ref="AR2:AS2"/>
    <mergeCell ref="AT2:AU2"/>
    <mergeCell ref="A3:I3"/>
    <mergeCell ref="J3:K3"/>
    <mergeCell ref="O3:P3"/>
    <mergeCell ref="T3:U3"/>
    <mergeCell ref="Y3:Z3"/>
    <mergeCell ref="AH3:AI3"/>
    <mergeCell ref="AK3:AL3"/>
    <mergeCell ref="AM3:AP3"/>
    <mergeCell ref="AR3:AS3"/>
    <mergeCell ref="AT3:AU3"/>
    <mergeCell ref="A4:C4"/>
    <mergeCell ref="E4:G4"/>
    <mergeCell ref="H4:I4"/>
    <mergeCell ref="J4:K4"/>
    <mergeCell ref="O4:P4"/>
    <mergeCell ref="T4:U4"/>
    <mergeCell ref="Y4:Z4"/>
    <mergeCell ref="AH4:AI4"/>
    <mergeCell ref="AK4:AL4"/>
    <mergeCell ref="AM4:AP4"/>
    <mergeCell ref="AR4:AS4"/>
    <mergeCell ref="AT4:AU4"/>
    <mergeCell ref="A5:C5"/>
    <mergeCell ref="E5:G5"/>
    <mergeCell ref="H5:I5"/>
    <mergeCell ref="J5:K5"/>
    <mergeCell ref="O5:P5"/>
    <mergeCell ref="T5:U5"/>
    <mergeCell ref="Y5:Z5"/>
    <mergeCell ref="AH5:AI5"/>
    <mergeCell ref="AK5:AL5"/>
    <mergeCell ref="AM5:AP5"/>
    <mergeCell ref="AR5:AS5"/>
    <mergeCell ref="AT5:AU5"/>
    <mergeCell ref="A6:C6"/>
    <mergeCell ref="E6:F6"/>
    <mergeCell ref="J6:K6"/>
    <mergeCell ref="O6:P6"/>
    <mergeCell ref="T6:U6"/>
    <mergeCell ref="Y6:Z6"/>
    <mergeCell ref="AH6:AI6"/>
    <mergeCell ref="AK6:AL6"/>
    <mergeCell ref="AM6:AP6"/>
    <mergeCell ref="AR6:AS6"/>
    <mergeCell ref="AT6:AU6"/>
    <mergeCell ref="A7:I7"/>
    <mergeCell ref="J7:K7"/>
    <mergeCell ref="O7:P7"/>
    <mergeCell ref="T7:U7"/>
    <mergeCell ref="Y7:Z7"/>
    <mergeCell ref="AH7:AI7"/>
    <mergeCell ref="AK7:AL7"/>
    <mergeCell ref="AM7:AP7"/>
    <mergeCell ref="AR7:AS7"/>
    <mergeCell ref="AT7:AU7"/>
    <mergeCell ref="D8:E8"/>
    <mergeCell ref="G8:H8"/>
    <mergeCell ref="J8:K8"/>
    <mergeCell ref="O8:P8"/>
    <mergeCell ref="T8:U8"/>
    <mergeCell ref="Y8:Z8"/>
    <mergeCell ref="AH8:AI8"/>
    <mergeCell ref="AK8:AL8"/>
    <mergeCell ref="AM8:AP8"/>
    <mergeCell ref="AR8:AS8"/>
    <mergeCell ref="AT8:AU8"/>
    <mergeCell ref="J9:K9"/>
    <mergeCell ref="O9:P9"/>
    <mergeCell ref="T9:U9"/>
    <mergeCell ref="Y9:Z9"/>
    <mergeCell ref="AH9:AI9"/>
    <mergeCell ref="AK9:AL9"/>
    <mergeCell ref="AM9:AP9"/>
    <mergeCell ref="AR9:AS9"/>
    <mergeCell ref="AT9:AU9"/>
    <mergeCell ref="A10:B10"/>
    <mergeCell ref="D10:E10"/>
    <mergeCell ref="G10:H10"/>
    <mergeCell ref="J10:K10"/>
    <mergeCell ref="O10:P10"/>
    <mergeCell ref="T10:U10"/>
    <mergeCell ref="Y10:Z10"/>
    <mergeCell ref="AH10:AI10"/>
    <mergeCell ref="AK10:AL10"/>
    <mergeCell ref="AM10:AP10"/>
    <mergeCell ref="AR10:AS10"/>
    <mergeCell ref="AT10:AU10"/>
    <mergeCell ref="A11:B11"/>
    <mergeCell ref="D11:E11"/>
    <mergeCell ref="G11:H11"/>
    <mergeCell ref="J11:K11"/>
    <mergeCell ref="O11:P11"/>
    <mergeCell ref="T11:U11"/>
    <mergeCell ref="Y11:Z11"/>
    <mergeCell ref="AH11:AI11"/>
    <mergeCell ref="AK11:AL11"/>
    <mergeCell ref="AM11:AP11"/>
    <mergeCell ref="AR11:AS11"/>
    <mergeCell ref="AT11:AU11"/>
    <mergeCell ref="A12:B12"/>
    <mergeCell ref="D12:E12"/>
    <mergeCell ref="G12:H12"/>
    <mergeCell ref="J12:K12"/>
    <mergeCell ref="O12:P12"/>
    <mergeCell ref="T12:U12"/>
    <mergeCell ref="Y12:Z12"/>
    <mergeCell ref="AB12:AC12"/>
    <mergeCell ref="AD12:AE12"/>
    <mergeCell ref="AH12:AI12"/>
    <mergeCell ref="AJ12:AK12"/>
    <mergeCell ref="AM12:AP12"/>
    <mergeCell ref="AR12:AS12"/>
    <mergeCell ref="AT12:AU12"/>
    <mergeCell ref="A13:B13"/>
    <mergeCell ref="D13:E13"/>
    <mergeCell ref="G13:H13"/>
    <mergeCell ref="J13:K13"/>
    <mergeCell ref="O13:P13"/>
    <mergeCell ref="T13:U13"/>
    <mergeCell ref="Y13:Z13"/>
    <mergeCell ref="AB13:AC13"/>
    <mergeCell ref="AD13:AE13"/>
    <mergeCell ref="AH13:AI13"/>
    <mergeCell ref="AJ13:AK13"/>
    <mergeCell ref="AM13:AP13"/>
    <mergeCell ref="AR13:AS13"/>
    <mergeCell ref="AT13:AU13"/>
    <mergeCell ref="A14:B14"/>
    <mergeCell ref="D14:E14"/>
    <mergeCell ref="G14:H14"/>
    <mergeCell ref="J14:K14"/>
    <mergeCell ref="O14:P14"/>
    <mergeCell ref="T14:U14"/>
    <mergeCell ref="Y14:Z14"/>
    <mergeCell ref="AB14:AC14"/>
    <mergeCell ref="AD14:AE14"/>
    <mergeCell ref="AH14:AI14"/>
    <mergeCell ref="AJ14:AK14"/>
    <mergeCell ref="AM14:AP14"/>
    <mergeCell ref="AR14:AS14"/>
    <mergeCell ref="AT14:AU14"/>
    <mergeCell ref="A15:B15"/>
    <mergeCell ref="D15:E15"/>
    <mergeCell ref="G15:H15"/>
    <mergeCell ref="J15:K15"/>
    <mergeCell ref="O15:P15"/>
    <mergeCell ref="T15:U15"/>
    <mergeCell ref="Y15:Z15"/>
    <mergeCell ref="AB15:AC15"/>
    <mergeCell ref="AD15:AE15"/>
    <mergeCell ref="AH15:AI15"/>
    <mergeCell ref="AJ15:AK15"/>
    <mergeCell ref="AM15:AP15"/>
    <mergeCell ref="AR15:AS15"/>
    <mergeCell ref="AT15:AU15"/>
    <mergeCell ref="A16:B16"/>
    <mergeCell ref="D16:E16"/>
    <mergeCell ref="G16:H16"/>
    <mergeCell ref="J16:K16"/>
    <mergeCell ref="O16:P16"/>
    <mergeCell ref="T16:U16"/>
    <mergeCell ref="Y16:Z16"/>
    <mergeCell ref="AB16:AC16"/>
    <mergeCell ref="AD16:AE16"/>
    <mergeCell ref="AH16:AI16"/>
    <mergeCell ref="AJ16:AK16"/>
    <mergeCell ref="AM16:AP16"/>
    <mergeCell ref="AR16:AS16"/>
    <mergeCell ref="AT16:AU16"/>
    <mergeCell ref="A17:B17"/>
    <mergeCell ref="D17:E17"/>
    <mergeCell ref="G17:H17"/>
    <mergeCell ref="J17:K17"/>
    <mergeCell ref="O17:P17"/>
    <mergeCell ref="T17:U17"/>
    <mergeCell ref="Y17:Z17"/>
    <mergeCell ref="AB17:AC17"/>
    <mergeCell ref="AD17:AE17"/>
    <mergeCell ref="AH17:AI17"/>
    <mergeCell ref="AJ17:AK17"/>
    <mergeCell ref="AM17:AP17"/>
    <mergeCell ref="AR17:AS17"/>
    <mergeCell ref="AT17:AU17"/>
    <mergeCell ref="A18:B18"/>
    <mergeCell ref="D18:E18"/>
    <mergeCell ref="G18:H18"/>
    <mergeCell ref="J18:K18"/>
    <mergeCell ref="O18:P18"/>
    <mergeCell ref="T18:U18"/>
    <mergeCell ref="Y18:AL18"/>
    <mergeCell ref="AM18:AP18"/>
    <mergeCell ref="AR18:AS18"/>
    <mergeCell ref="AT18:AU18"/>
    <mergeCell ref="A19:I19"/>
    <mergeCell ref="J19:K19"/>
    <mergeCell ref="O19:P19"/>
    <mergeCell ref="T19:U19"/>
    <mergeCell ref="Y19:AA19"/>
    <mergeCell ref="AB19:AF19"/>
    <mergeCell ref="AG19:AL19"/>
    <mergeCell ref="AM19:AP19"/>
    <mergeCell ref="AR19:AS19"/>
    <mergeCell ref="AT19:AU19"/>
    <mergeCell ref="A20:C20"/>
    <mergeCell ref="D20:F20"/>
    <mergeCell ref="G20:I20"/>
    <mergeCell ref="J20:K20"/>
    <mergeCell ref="O20:P20"/>
    <mergeCell ref="T20:U20"/>
    <mergeCell ref="Y20:AA20"/>
    <mergeCell ref="AB20:AF20"/>
    <mergeCell ref="AG20:AL20"/>
    <mergeCell ref="AM20:AP20"/>
    <mergeCell ref="AR20:AS20"/>
    <mergeCell ref="AT20:AU20"/>
    <mergeCell ref="D21:F21"/>
    <mergeCell ref="J21:K21"/>
    <mergeCell ref="O21:P21"/>
    <mergeCell ref="T21:U21"/>
    <mergeCell ref="Y21:AA21"/>
    <mergeCell ref="AB21:AF21"/>
    <mergeCell ref="AG21:AL21"/>
    <mergeCell ref="AM21:AP21"/>
    <mergeCell ref="AR21:AS21"/>
    <mergeCell ref="AT21:AU21"/>
    <mergeCell ref="A22:C22"/>
    <mergeCell ref="D22:F22"/>
    <mergeCell ref="G22:I22"/>
    <mergeCell ref="J22:K22"/>
    <mergeCell ref="O22:P22"/>
    <mergeCell ref="T22:U22"/>
    <mergeCell ref="Y22:AA22"/>
    <mergeCell ref="AB22:AF22"/>
    <mergeCell ref="AG22:AL22"/>
    <mergeCell ref="AM22:AP22"/>
    <mergeCell ref="AR22:AS22"/>
    <mergeCell ref="AT22:AU22"/>
    <mergeCell ref="D23:F23"/>
    <mergeCell ref="J23:K23"/>
    <mergeCell ref="O23:P23"/>
    <mergeCell ref="T23:U23"/>
    <mergeCell ref="Y23:AA23"/>
    <mergeCell ref="AB23:AF23"/>
    <mergeCell ref="AG23:AL23"/>
    <mergeCell ref="AM23:AP23"/>
    <mergeCell ref="AR23:AS23"/>
    <mergeCell ref="AT23:AU23"/>
    <mergeCell ref="A24:C24"/>
    <mergeCell ref="D24:F24"/>
    <mergeCell ref="G24:I24"/>
    <mergeCell ref="J24:K24"/>
    <mergeCell ref="O24:P24"/>
    <mergeCell ref="T24:U24"/>
    <mergeCell ref="Y24:AA24"/>
    <mergeCell ref="AB24:AF24"/>
    <mergeCell ref="AG24:AL24"/>
    <mergeCell ref="AM24:AP24"/>
    <mergeCell ref="AR24:AS24"/>
    <mergeCell ref="AT24:AU24"/>
    <mergeCell ref="D25:F25"/>
    <mergeCell ref="J25:K25"/>
    <mergeCell ref="O25:P25"/>
    <mergeCell ref="T25:U25"/>
    <mergeCell ref="Y25:AA25"/>
    <mergeCell ref="AB25:AF25"/>
    <mergeCell ref="AG25:AL25"/>
    <mergeCell ref="AM25:AP25"/>
    <mergeCell ref="AR25:AS25"/>
    <mergeCell ref="AT25:AU25"/>
    <mergeCell ref="A26:C26"/>
    <mergeCell ref="D26:F26"/>
    <mergeCell ref="G26:I26"/>
    <mergeCell ref="J26:K26"/>
    <mergeCell ref="O26:P26"/>
    <mergeCell ref="T26:U26"/>
    <mergeCell ref="Y26:AA26"/>
    <mergeCell ref="AB26:AF26"/>
    <mergeCell ref="AG26:AL26"/>
    <mergeCell ref="AM26:AP26"/>
    <mergeCell ref="AR26:AS26"/>
    <mergeCell ref="AT26:AU26"/>
    <mergeCell ref="D27:F27"/>
    <mergeCell ref="J27:K27"/>
    <mergeCell ref="O27:P27"/>
    <mergeCell ref="T27:U27"/>
    <mergeCell ref="Y27:AA27"/>
    <mergeCell ref="AB27:AF27"/>
    <mergeCell ref="AG27:AL27"/>
    <mergeCell ref="AM27:AP27"/>
    <mergeCell ref="AR27:AS27"/>
    <mergeCell ref="AT27:AU27"/>
    <mergeCell ref="A28:C28"/>
    <mergeCell ref="D28:F28"/>
    <mergeCell ref="G28:I28"/>
    <mergeCell ref="J28:K28"/>
    <mergeCell ref="O28:P28"/>
    <mergeCell ref="T28:U28"/>
    <mergeCell ref="Y28:AA28"/>
    <mergeCell ref="AB28:AF28"/>
    <mergeCell ref="AG28:AL28"/>
    <mergeCell ref="AM28:AP28"/>
    <mergeCell ref="AR28:AS28"/>
    <mergeCell ref="AT28:AU28"/>
    <mergeCell ref="D29:F29"/>
    <mergeCell ref="J29:K29"/>
    <mergeCell ref="O29:P29"/>
    <mergeCell ref="T29:U29"/>
    <mergeCell ref="Y29:AA29"/>
    <mergeCell ref="AB29:AF29"/>
    <mergeCell ref="AG29:AL29"/>
    <mergeCell ref="AM29:AP29"/>
    <mergeCell ref="AR29:AS29"/>
    <mergeCell ref="AT29:AU29"/>
    <mergeCell ref="A30:C30"/>
    <mergeCell ref="D30:F30"/>
    <mergeCell ref="G30:I30"/>
    <mergeCell ref="J30:K30"/>
    <mergeCell ref="O30:P30"/>
    <mergeCell ref="T30:U30"/>
    <mergeCell ref="Y30:AA30"/>
    <mergeCell ref="AB30:AF30"/>
    <mergeCell ref="AG30:AL30"/>
    <mergeCell ref="AM30:AP30"/>
    <mergeCell ref="AR30:AS30"/>
    <mergeCell ref="AT30:AU30"/>
    <mergeCell ref="D31:F31"/>
    <mergeCell ref="G31:I31"/>
    <mergeCell ref="J31:K31"/>
    <mergeCell ref="O31:P31"/>
    <mergeCell ref="T31:U31"/>
    <mergeCell ref="Y31:AA31"/>
    <mergeCell ref="AB31:AF31"/>
    <mergeCell ref="AG31:AL31"/>
    <mergeCell ref="AM31:AP31"/>
    <mergeCell ref="AR31:AS31"/>
    <mergeCell ref="AT31:AU31"/>
    <mergeCell ref="A32:C32"/>
    <mergeCell ref="D32:F32"/>
    <mergeCell ref="G32:I32"/>
    <mergeCell ref="J32:K32"/>
    <mergeCell ref="O32:P32"/>
    <mergeCell ref="T32:U32"/>
    <mergeCell ref="Y32:AA32"/>
    <mergeCell ref="AB32:AF32"/>
    <mergeCell ref="AG32:AL32"/>
    <mergeCell ref="AM32:AP32"/>
    <mergeCell ref="AR32:AS32"/>
    <mergeCell ref="AT32:AU32"/>
    <mergeCell ref="D33:F33"/>
    <mergeCell ref="G33:I33"/>
    <mergeCell ref="J33:K33"/>
    <mergeCell ref="O33:P33"/>
    <mergeCell ref="T33:U33"/>
    <mergeCell ref="Y33:AA33"/>
    <mergeCell ref="AB33:AF33"/>
    <mergeCell ref="AG33:AL33"/>
    <mergeCell ref="AM33:AP33"/>
    <mergeCell ref="AR33:AS33"/>
    <mergeCell ref="AT33:AU33"/>
    <mergeCell ref="A34:C34"/>
    <mergeCell ref="D34:F34"/>
    <mergeCell ref="G34:I34"/>
    <mergeCell ref="J34:K34"/>
    <mergeCell ref="O34:P34"/>
    <mergeCell ref="T34:U34"/>
    <mergeCell ref="Y34:AA34"/>
    <mergeCell ref="AB34:AF34"/>
    <mergeCell ref="AG34:AL34"/>
    <mergeCell ref="D35:F35"/>
    <mergeCell ref="G35:I35"/>
    <mergeCell ref="J35:K35"/>
    <mergeCell ref="O35:P35"/>
    <mergeCell ref="T35:U35"/>
    <mergeCell ref="Y35:AA35"/>
    <mergeCell ref="AB35:AF35"/>
    <mergeCell ref="AG35:AL35"/>
    <mergeCell ref="A36:C36"/>
    <mergeCell ref="D36:F36"/>
    <mergeCell ref="G36:I36"/>
    <mergeCell ref="J36:K36"/>
    <mergeCell ref="O36:P36"/>
    <mergeCell ref="T36:U36"/>
    <mergeCell ref="Y36:AA36"/>
    <mergeCell ref="AB36:AF36"/>
    <mergeCell ref="AG36:AL36"/>
    <mergeCell ref="D37:F37"/>
    <mergeCell ref="G37:I37"/>
    <mergeCell ref="J37:K37"/>
    <mergeCell ref="O37:P37"/>
    <mergeCell ref="T37:U37"/>
    <mergeCell ref="Y37:AA37"/>
    <mergeCell ref="AB37:AF37"/>
    <mergeCell ref="AG37:AL37"/>
    <mergeCell ref="A38:C38"/>
    <mergeCell ref="D38:F38"/>
    <mergeCell ref="G38:I38"/>
    <mergeCell ref="J38:K38"/>
    <mergeCell ref="O38:P38"/>
    <mergeCell ref="T38:U38"/>
    <mergeCell ref="Y38:AA38"/>
    <mergeCell ref="AB38:AF38"/>
    <mergeCell ref="AG38:AL38"/>
    <mergeCell ref="D39:F39"/>
    <mergeCell ref="G39:I39"/>
    <mergeCell ref="J39:K39"/>
    <mergeCell ref="O39:P39"/>
    <mergeCell ref="T39:U39"/>
    <mergeCell ref="Y39:AA39"/>
    <mergeCell ref="AB39:AF39"/>
    <mergeCell ref="AG39:AL39"/>
    <mergeCell ref="A40:C40"/>
    <mergeCell ref="D40:F40"/>
    <mergeCell ref="G40:I40"/>
    <mergeCell ref="J40:K40"/>
    <mergeCell ref="O40:P40"/>
    <mergeCell ref="T40:U40"/>
    <mergeCell ref="Y40:AA40"/>
    <mergeCell ref="AB40:AF40"/>
    <mergeCell ref="AG40:AL40"/>
    <mergeCell ref="AM40:AQ40"/>
    <mergeCell ref="AR40:AW40"/>
    <mergeCell ref="D41:F41"/>
    <mergeCell ref="G41:I41"/>
    <mergeCell ref="J41:K41"/>
    <mergeCell ref="O41:P41"/>
    <mergeCell ref="T41:U41"/>
    <mergeCell ref="Y41:AA41"/>
    <mergeCell ref="AB41:AF41"/>
    <mergeCell ref="AG41:AL41"/>
    <mergeCell ref="AM41:AP41"/>
    <mergeCell ref="AR41:AT41"/>
    <mergeCell ref="AU41:AW41"/>
    <mergeCell ref="A42:C42"/>
    <mergeCell ref="D42:F42"/>
    <mergeCell ref="G42:I42"/>
    <mergeCell ref="J42:K42"/>
    <mergeCell ref="O42:P42"/>
    <mergeCell ref="T42:U42"/>
    <mergeCell ref="Y42:AA42"/>
    <mergeCell ref="AB42:AF42"/>
    <mergeCell ref="AG42:AL42"/>
    <mergeCell ref="AM42:AP42"/>
    <mergeCell ref="AR42:AS42"/>
    <mergeCell ref="AU42:AV42"/>
    <mergeCell ref="A43:C43"/>
    <mergeCell ref="D43:F43"/>
    <mergeCell ref="G43:I43"/>
    <mergeCell ref="J43:K43"/>
    <mergeCell ref="O43:P43"/>
    <mergeCell ref="T43:U43"/>
    <mergeCell ref="Y43:AA43"/>
    <mergeCell ref="AB43:AF43"/>
    <mergeCell ref="AG43:AL43"/>
    <mergeCell ref="AM43:AP43"/>
    <mergeCell ref="AR43:AS43"/>
    <mergeCell ref="AU43:AV43"/>
    <mergeCell ref="A44:C44"/>
    <mergeCell ref="D44:F44"/>
    <mergeCell ref="G44:I44"/>
    <mergeCell ref="J44:K44"/>
    <mergeCell ref="O44:P44"/>
    <mergeCell ref="T44:U44"/>
    <mergeCell ref="Y44:AA44"/>
    <mergeCell ref="AB44:AF44"/>
    <mergeCell ref="AG44:AL44"/>
    <mergeCell ref="AM44:AP44"/>
    <mergeCell ref="A45:C45"/>
    <mergeCell ref="D45:F45"/>
    <mergeCell ref="G45:I45"/>
    <mergeCell ref="J45:K45"/>
    <mergeCell ref="O45:P45"/>
    <mergeCell ref="T45:U45"/>
    <mergeCell ref="Y45:AA45"/>
    <mergeCell ref="AB45:AF45"/>
    <mergeCell ref="AG45:AL45"/>
    <mergeCell ref="AM45:AP45"/>
    <mergeCell ref="A46:C46"/>
    <mergeCell ref="D46:F46"/>
    <mergeCell ref="G46:I46"/>
    <mergeCell ref="J46:K46"/>
    <mergeCell ref="O46:P46"/>
    <mergeCell ref="T46:U46"/>
    <mergeCell ref="Y46:AA46"/>
    <mergeCell ref="AB46:AF46"/>
    <mergeCell ref="AG46:AL46"/>
    <mergeCell ref="AM46:AP46"/>
    <mergeCell ref="A47:C47"/>
    <mergeCell ref="D47:F47"/>
    <mergeCell ref="G47:I47"/>
    <mergeCell ref="J47:K47"/>
    <mergeCell ref="O47:P47"/>
    <mergeCell ref="T47:U47"/>
    <mergeCell ref="Y47:AA47"/>
    <mergeCell ref="AB47:AF47"/>
    <mergeCell ref="AG47:AL47"/>
    <mergeCell ref="AM47:AP47"/>
    <mergeCell ref="AM55:AP55"/>
    <mergeCell ref="AT55:AV55"/>
    <mergeCell ref="AM56:AP56"/>
    <mergeCell ref="AT56:AV56"/>
    <mergeCell ref="AM57:AP57"/>
    <mergeCell ref="AT57:AV57"/>
    <mergeCell ref="AM58:AP58"/>
    <mergeCell ref="AT58:AV58"/>
    <mergeCell ref="AM59:AP59"/>
    <mergeCell ref="AT59:AV59"/>
    <mergeCell ref="AM60:AP60"/>
    <mergeCell ref="AM61:AP61"/>
  </mergeCells>
  <dataValidations count="4">
    <dataValidation allowBlank="true" operator="equal" showDropDown="false" showErrorMessage="false" showInputMessage="false" sqref="T3:U26" type="list">
      <formula1>SpiritualKSAreas</formula1>
      <formula2>0</formula2>
    </dataValidation>
    <dataValidation allowBlank="true" operator="equal" showDropDown="false" showErrorMessage="false" showInputMessage="false" sqref="AM3:AP27" type="list">
      <formula1>HekaKSAreas</formula1>
      <formula2>0</formula2>
    </dataValidation>
    <dataValidation allowBlank="true" operator="equal" showDropDown="false" showErrorMessage="false" showInputMessage="false" sqref="O5:P26" type="list">
      <formula1>PhysicalKSAreas</formula1>
      <formula2>0</formula2>
    </dataValidation>
    <dataValidation allowBlank="true" operator="equal" showDropDown="false" showErrorMessage="false" showInputMessage="false" sqref="J7:K26" type="list">
      <formula1>MentalKSAreas</formula1>
      <formula2>0</formula2>
    </dataValidation>
  </dataValidations>
  <printOptions headings="false" gridLines="false" gridLinesSet="true" horizontalCentered="true" verticalCentered="true"/>
  <pageMargins left="0.747916666666667" right="0.747916666666667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1" scale="99" useFirstPageNumber="false" usePrinterDefaults="false" verticalDpi="300"/>
  <headerFooter differentFirst="false" differentOddEven="false">
    <oddHeader/>
    <oddFooter/>
  </headerFooter>
  <colBreaks count="1" manualBreakCount="1">
    <brk id="18" man="true" max="65535" min="0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W8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X36" activeCellId="0" pane="topLeft" sqref="X36"/>
    </sheetView>
  </sheetViews>
  <cols>
    <col collapsed="false" hidden="false" max="1" min="1" style="1" width="14.2"/>
    <col collapsed="false" hidden="false" max="25" min="25" style="0" width="6.73725490196078"/>
    <col collapsed="false" hidden="false" max="27" min="26" style="0" width="10.8980392156863"/>
    <col collapsed="false" hidden="false" max="30" min="28" style="0" width="4.30588235294118"/>
    <col collapsed="false" hidden="false" max="32" min="31" style="0" width="7.45098039215686"/>
    <col collapsed="false" hidden="false" max="37" min="34" style="0" width="4.30588235294118"/>
    <col collapsed="false" hidden="false" max="38" min="38" style="0" width="5.6"/>
    <col collapsed="false" hidden="false" max="42" min="42" style="0" width="7.45098039215686"/>
    <col collapsed="false" hidden="false" max="43" min="43" style="0" width="10.6078431372549"/>
    <col collapsed="false" hidden="false" max="45" min="45" style="0" width="3.01176470588235"/>
    <col collapsed="false" hidden="false" max="47" min="47" style="0" width="3.58039215686275"/>
    <col collapsed="false" hidden="false" max="48" min="48" style="0" width="6.88235294117647"/>
    <col collapsed="false" hidden="false" max="49" min="49" style="0" width="11.043137254902"/>
  </cols>
  <sheetData>
    <row collapsed="false" customFormat="false" customHeight="false" hidden="false" ht="15.2" outlineLevel="0" r="1">
      <c r="A1" s="2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 t="s">
        <v>2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5" t="s">
        <v>3</v>
      </c>
      <c r="AN1" s="5"/>
      <c r="AO1" s="5"/>
      <c r="AP1" s="5"/>
      <c r="AQ1" s="5"/>
      <c r="AR1" s="5"/>
      <c r="AS1" s="5"/>
      <c r="AT1" s="5"/>
      <c r="AU1" s="5"/>
      <c r="AV1" s="5"/>
      <c r="AW1" s="5"/>
    </row>
    <row collapsed="false" customFormat="false" customHeight="false" hidden="false" ht="15.3" outlineLevel="0" r="2">
      <c r="A2" s="6" t="s">
        <v>457</v>
      </c>
      <c r="B2" s="6"/>
      <c r="C2" s="6"/>
      <c r="D2" s="6"/>
      <c r="E2" s="6"/>
      <c r="F2" s="6"/>
      <c r="G2" s="6"/>
      <c r="H2" s="6"/>
      <c r="I2" s="6"/>
      <c r="J2" s="7" t="s">
        <v>5</v>
      </c>
      <c r="K2" s="8"/>
      <c r="L2" s="8" t="s">
        <v>6</v>
      </c>
      <c r="M2" s="8" t="s">
        <v>7</v>
      </c>
      <c r="N2" s="9" t="s">
        <v>8</v>
      </c>
      <c r="O2" s="7" t="s">
        <v>9</v>
      </c>
      <c r="P2" s="8"/>
      <c r="Q2" s="8" t="s">
        <v>6</v>
      </c>
      <c r="R2" s="8" t="s">
        <v>7</v>
      </c>
      <c r="S2" s="9" t="s">
        <v>8</v>
      </c>
      <c r="T2" s="10" t="s">
        <v>10</v>
      </c>
      <c r="U2" s="11"/>
      <c r="V2" s="12" t="s">
        <v>6</v>
      </c>
      <c r="W2" s="11" t="s">
        <v>7</v>
      </c>
      <c r="X2" s="9" t="s">
        <v>8</v>
      </c>
      <c r="Y2" s="13" t="s">
        <v>11</v>
      </c>
      <c r="Z2" s="13"/>
      <c r="AA2" s="14" t="s">
        <v>12</v>
      </c>
      <c r="AB2" s="14" t="s">
        <v>13</v>
      </c>
      <c r="AC2" s="14" t="s">
        <v>14</v>
      </c>
      <c r="AD2" s="14" t="s">
        <v>15</v>
      </c>
      <c r="AE2" s="14" t="s">
        <v>16</v>
      </c>
      <c r="AF2" s="14" t="s">
        <v>17</v>
      </c>
      <c r="AG2" s="14" t="s">
        <v>18</v>
      </c>
      <c r="AH2" s="14" t="s">
        <v>19</v>
      </c>
      <c r="AI2" s="14"/>
      <c r="AJ2" s="14" t="s">
        <v>20</v>
      </c>
      <c r="AK2" s="14" t="s">
        <v>21</v>
      </c>
      <c r="AL2" s="14"/>
      <c r="AM2" s="15" t="s">
        <v>22</v>
      </c>
      <c r="AN2" s="15"/>
      <c r="AO2" s="15"/>
      <c r="AP2" s="15"/>
      <c r="AQ2" s="16" t="s">
        <v>8</v>
      </c>
      <c r="AR2" s="16" t="s">
        <v>23</v>
      </c>
      <c r="AS2" s="16"/>
      <c r="AT2" s="16" t="s">
        <v>24</v>
      </c>
      <c r="AU2" s="16"/>
      <c r="AV2" s="14" t="s">
        <v>25</v>
      </c>
      <c r="AW2" s="17" t="s">
        <v>26</v>
      </c>
    </row>
    <row collapsed="false" customFormat="false" customHeight="false" hidden="false" ht="15.2" outlineLevel="0" r="3">
      <c r="A3" s="6" t="s">
        <v>458</v>
      </c>
      <c r="B3" s="6"/>
      <c r="C3" s="6"/>
      <c r="D3" s="6"/>
      <c r="E3" s="6"/>
      <c r="F3" s="6"/>
      <c r="G3" s="6"/>
      <c r="H3" s="6"/>
      <c r="I3" s="6"/>
      <c r="J3" s="18" t="s">
        <v>28</v>
      </c>
      <c r="K3" s="18"/>
      <c r="L3" s="19" t="n">
        <v>0</v>
      </c>
      <c r="M3" s="20" t="n">
        <v>20</v>
      </c>
      <c r="N3" s="21" t="n">
        <f aca="false">L3+M3</f>
        <v>20</v>
      </c>
      <c r="O3" s="22" t="s">
        <v>29</v>
      </c>
      <c r="P3" s="22"/>
      <c r="Q3" s="19" t="n">
        <f aca="false">F15</f>
        <v>16</v>
      </c>
      <c r="R3" s="23" t="n">
        <v>13</v>
      </c>
      <c r="S3" s="21" t="n">
        <f aca="false">Q3+R3</f>
        <v>29</v>
      </c>
      <c r="T3" s="24" t="s">
        <v>296</v>
      </c>
      <c r="U3" s="24"/>
      <c r="V3" s="25" t="n">
        <f aca="true">IF(ISTEXT(T3),INDIRECT(LOOKUP(T3,SpiritualKSAreas,SpiritualKSAttr)),0)</f>
        <v>19</v>
      </c>
      <c r="W3" s="26" t="n">
        <v>30</v>
      </c>
      <c r="X3" s="27" t="n">
        <f aca="false">V3+W3</f>
        <v>49</v>
      </c>
      <c r="Y3" s="28"/>
      <c r="Z3" s="28"/>
      <c r="AA3" s="29"/>
      <c r="AB3" s="29"/>
      <c r="AC3" s="29"/>
      <c r="AD3" s="29"/>
      <c r="AE3" s="29"/>
      <c r="AF3" s="29"/>
      <c r="AG3" s="29"/>
      <c r="AH3" s="30" t="n">
        <f aca="false">(AA3+AB3+MAX(0,VLOOKUP(MAX(S3,N5)+F16+F17,A56:B68,2)))</f>
        <v>0</v>
      </c>
      <c r="AI3" s="30"/>
      <c r="AJ3" s="31" t="n">
        <f aca="false">(MAX(0,VLOOKUP(AA3,E56:F68,2)))</f>
        <v>0</v>
      </c>
      <c r="AK3" s="32"/>
      <c r="AL3" s="32"/>
      <c r="AM3" s="33" t="s">
        <v>367</v>
      </c>
      <c r="AN3" s="33"/>
      <c r="AO3" s="33"/>
      <c r="AP3" s="33"/>
      <c r="AQ3" s="34"/>
      <c r="AR3" s="34" t="n">
        <f aca="true">IF(ISTEXT(AM3),INDIRECT(LOOKUP(AM3,HekaKSAreas,HekaKSCat)),0)</f>
        <v>0</v>
      </c>
      <c r="AS3" s="34"/>
      <c r="AT3" s="34" t="n">
        <f aca="true">IF(ISTEXT(AM3),INDIRECT(LOOKUP(AM3,HekaKSAreas,HekaKSAttr)),0)</f>
        <v>0</v>
      </c>
      <c r="AU3" s="34"/>
      <c r="AV3" s="35" t="n">
        <f aca="true">IF(ISTEXT(AM3),INDIRECT(LOOKUP(AM3,HekaKSAreas,HekaKSTrait)),0)</f>
        <v>105</v>
      </c>
      <c r="AW3" s="36" t="n">
        <f aca="false">(AQ3+AR3+AT3+AV3)</f>
        <v>105</v>
      </c>
    </row>
    <row collapsed="false" customFormat="false" customHeight="false" hidden="false" ht="15.3" outlineLevel="0" r="4">
      <c r="A4" s="37" t="s">
        <v>377</v>
      </c>
      <c r="B4" s="37"/>
      <c r="C4" s="37"/>
      <c r="D4" s="38"/>
      <c r="E4" s="39" t="s">
        <v>31</v>
      </c>
      <c r="F4" s="39"/>
      <c r="G4" s="39"/>
      <c r="H4" s="40" t="n">
        <f aca="false">MAX(0, (F13+F17-31))</f>
        <v>0</v>
      </c>
      <c r="I4" s="40"/>
      <c r="J4" s="41" t="s">
        <v>32</v>
      </c>
      <c r="K4" s="41"/>
      <c r="L4" s="42" t="n">
        <f aca="false">C11</f>
        <v>16</v>
      </c>
      <c r="M4" s="43" t="n">
        <v>20</v>
      </c>
      <c r="N4" s="21" t="n">
        <f aca="false">L4+M4</f>
        <v>36</v>
      </c>
      <c r="O4" s="44" t="s">
        <v>312</v>
      </c>
      <c r="P4" s="44"/>
      <c r="Q4" s="42" t="n">
        <f aca="false">F11</f>
        <v>14</v>
      </c>
      <c r="R4" s="43" t="n">
        <v>20</v>
      </c>
      <c r="S4" s="21" t="n">
        <f aca="false">Q4+R4</f>
        <v>34</v>
      </c>
      <c r="T4" s="45" t="s">
        <v>309</v>
      </c>
      <c r="U4" s="45"/>
      <c r="V4" s="25" t="n">
        <f aca="true">IF(ISTEXT(T4),INDIRECT(LOOKUP(T4,SpiritualKSAreas,SpiritualKSAttr)),0)</f>
        <v>19</v>
      </c>
      <c r="W4" s="46" t="n">
        <v>30</v>
      </c>
      <c r="X4" s="27" t="n">
        <f aca="false">V4+W4</f>
        <v>49</v>
      </c>
      <c r="Y4" s="47"/>
      <c r="Z4" s="47"/>
      <c r="AA4" s="48"/>
      <c r="AB4" s="48"/>
      <c r="AC4" s="48"/>
      <c r="AD4" s="48"/>
      <c r="AE4" s="48"/>
      <c r="AF4" s="48"/>
      <c r="AG4" s="48"/>
      <c r="AH4" s="49" t="n">
        <f aca="false">(AA4+AB4+MAX(0,VLOOKUP(MAX(S3,N5)+F16+F17,A56:B68,2)))</f>
        <v>0</v>
      </c>
      <c r="AI4" s="49"/>
      <c r="AJ4" s="50" t="n">
        <f aca="false">(MAX(0,VLOOKUP(AA4,E56:F68,2)))</f>
        <v>0</v>
      </c>
      <c r="AK4" s="48"/>
      <c r="AL4" s="48"/>
      <c r="AM4" s="33" t="s">
        <v>196</v>
      </c>
      <c r="AN4" s="33"/>
      <c r="AO4" s="33"/>
      <c r="AP4" s="33"/>
      <c r="AQ4" s="35" t="n">
        <f aca="false">N7</f>
        <v>28</v>
      </c>
      <c r="AR4" s="51" t="n">
        <f aca="true">IF(ISTEXT(AM4),INDIRECT(LOOKUP(AM4,HekaKSAreas,HekaKSCat)),0)</f>
        <v>0</v>
      </c>
      <c r="AS4" s="51"/>
      <c r="AT4" s="51" t="n">
        <f aca="true">IF(ISTEXT(AM4),INDIRECT(LOOKUP(AM4,HekaKSAreas,HekaKSAttr)),0)</f>
        <v>16</v>
      </c>
      <c r="AU4" s="51"/>
      <c r="AV4" s="35" t="n">
        <f aca="true">IF(ISTEXT(AM4),INDIRECT(LOOKUP(AM4,HekaKSAreas,HekaKSTrait)),0)</f>
        <v>0</v>
      </c>
      <c r="AW4" s="36" t="n">
        <f aca="false">(AQ4+AR4+AT4+AV4)</f>
        <v>44</v>
      </c>
    </row>
    <row collapsed="false" customFormat="false" customHeight="false" hidden="false" ht="15.2" outlineLevel="0" r="5">
      <c r="A5" s="37" t="s">
        <v>34</v>
      </c>
      <c r="B5" s="37"/>
      <c r="C5" s="37"/>
      <c r="D5" s="38"/>
      <c r="E5" s="52" t="s">
        <v>35</v>
      </c>
      <c r="F5" s="52"/>
      <c r="G5" s="52"/>
      <c r="H5" s="53" t="n">
        <f aca="false">MAX(0,(F12-12))</f>
        <v>0</v>
      </c>
      <c r="I5" s="53"/>
      <c r="J5" s="41" t="s">
        <v>36</v>
      </c>
      <c r="K5" s="41"/>
      <c r="L5" s="42" t="n">
        <f aca="false">C15</f>
        <v>16</v>
      </c>
      <c r="M5" s="43"/>
      <c r="N5" s="21" t="n">
        <f aca="false">L5+M5</f>
        <v>16</v>
      </c>
      <c r="O5" s="45" t="s">
        <v>263</v>
      </c>
      <c r="P5" s="45"/>
      <c r="Q5" s="27" t="n">
        <f aca="true">IF(ISTEXT(O5),INDIRECT(LOOKUP(O5,PhysicalKSAreas,PhysicalKSAttr)),0)</f>
        <v>16</v>
      </c>
      <c r="R5" s="46" t="n">
        <v>12</v>
      </c>
      <c r="S5" s="21" t="n">
        <f aca="false">Q5+R5</f>
        <v>28</v>
      </c>
      <c r="T5" s="45" t="s">
        <v>274</v>
      </c>
      <c r="U5" s="45"/>
      <c r="V5" s="25" t="n">
        <f aca="true">IF(ISTEXT(T5),INDIRECT(LOOKUP(T5,SpiritualKSAreas,SpiritualKSAttr)),0)</f>
        <v>19</v>
      </c>
      <c r="W5" s="46" t="n">
        <v>20</v>
      </c>
      <c r="X5" s="27" t="n">
        <f aca="false">V5+W5</f>
        <v>39</v>
      </c>
      <c r="Y5" s="47"/>
      <c r="Z5" s="47"/>
      <c r="AA5" s="48"/>
      <c r="AB5" s="48"/>
      <c r="AC5" s="48"/>
      <c r="AD5" s="48"/>
      <c r="AE5" s="48"/>
      <c r="AF5" s="48"/>
      <c r="AG5" s="48"/>
      <c r="AH5" s="49" t="n">
        <f aca="false">(AA5+AB5+MAX(0,VLOOKUP(MAX(S3,N5)+F16+F17,A56:B68,2)))</f>
        <v>0</v>
      </c>
      <c r="AI5" s="49"/>
      <c r="AJ5" s="50" t="n">
        <f aca="false">(MAX(0,VLOOKUP(AA5,E56:F68,2)))</f>
        <v>0</v>
      </c>
      <c r="AK5" s="48"/>
      <c r="AL5" s="48"/>
      <c r="AM5" s="33" t="s">
        <v>348</v>
      </c>
      <c r="AN5" s="33"/>
      <c r="AO5" s="33"/>
      <c r="AP5" s="33"/>
      <c r="AQ5" s="35" t="n">
        <f aca="false">X3*10</f>
        <v>490</v>
      </c>
      <c r="AR5" s="51" t="n">
        <f aca="true">IF(ISTEXT(AM5),INDIRECT(LOOKUP(AM5,HekaKSAreas,HekaKSCat)),0)</f>
        <v>0</v>
      </c>
      <c r="AS5" s="51"/>
      <c r="AT5" s="51" t="n">
        <f aca="true">IF(ISTEXT(AM5),INDIRECT(LOOKUP(AM5,HekaKSAreas,HekaKSAttr)),0)</f>
        <v>0</v>
      </c>
      <c r="AU5" s="51"/>
      <c r="AV5" s="35" t="n">
        <f aca="true">IF(ISTEXT(AM5),INDIRECT(LOOKUP(AM5,HekaKSAreas,HekaKSTrait)),0)</f>
        <v>105</v>
      </c>
      <c r="AW5" s="36" t="n">
        <f aca="false">(AQ5+AR5+AT5+AV5)</f>
        <v>595</v>
      </c>
    </row>
    <row collapsed="false" customFormat="false" customHeight="false" hidden="false" ht="15.2" outlineLevel="0" r="6">
      <c r="A6" s="54" t="s">
        <v>37</v>
      </c>
      <c r="B6" s="54"/>
      <c r="C6" s="54"/>
      <c r="D6" s="55"/>
      <c r="E6" s="56" t="s">
        <v>38</v>
      </c>
      <c r="F6" s="56"/>
      <c r="G6" s="57" t="n">
        <f aca="false">C13+C17</f>
        <v>28</v>
      </c>
      <c r="H6" s="57" t="n">
        <f aca="false">F13+F17</f>
        <v>28</v>
      </c>
      <c r="I6" s="58" t="n">
        <f aca="false">I13+I17</f>
        <v>35</v>
      </c>
      <c r="J6" s="41" t="s">
        <v>39</v>
      </c>
      <c r="K6" s="41"/>
      <c r="L6" s="42" t="n">
        <f aca="false">C11</f>
        <v>16</v>
      </c>
      <c r="M6" s="43" t="n">
        <v>12</v>
      </c>
      <c r="N6" s="21" t="n">
        <f aca="false">L6+M6</f>
        <v>28</v>
      </c>
      <c r="O6" s="45" t="s">
        <v>302</v>
      </c>
      <c r="P6" s="45"/>
      <c r="Q6" s="27" t="n">
        <f aca="true">IF(ISTEXT(O6),INDIRECT(LOOKUP(O6,PhysicalKSAreas,PhysicalKSAttr)),0)</f>
        <v>16</v>
      </c>
      <c r="R6" s="46" t="n">
        <v>8</v>
      </c>
      <c r="S6" s="21" t="n">
        <f aca="false">Q6+R6</f>
        <v>24</v>
      </c>
      <c r="T6" s="45" t="s">
        <v>202</v>
      </c>
      <c r="U6" s="45"/>
      <c r="V6" s="25" t="n">
        <f aca="true">IF(ISTEXT(T6),INDIRECT(LOOKUP(T6,SpiritualKSAreas,SpiritualKSAttr)),0)</f>
        <v>19</v>
      </c>
      <c r="W6" s="46" t="n">
        <v>22</v>
      </c>
      <c r="X6" s="27" t="n">
        <f aca="false">V6+W6</f>
        <v>41</v>
      </c>
      <c r="Y6" s="59"/>
      <c r="Z6" s="59"/>
      <c r="AA6" s="60"/>
      <c r="AB6" s="60"/>
      <c r="AC6" s="60"/>
      <c r="AD6" s="60"/>
      <c r="AE6" s="60"/>
      <c r="AF6" s="60"/>
      <c r="AG6" s="60"/>
      <c r="AH6" s="49" t="n">
        <f aca="false">(AA6+AB6+MAX(0,VLOOKUP(MAX(S3,N5)+F16+F17,A56:B68,2)))</f>
        <v>0</v>
      </c>
      <c r="AI6" s="49"/>
      <c r="AJ6" s="61" t="n">
        <f aca="false">(MAX(0,VLOOKUP(AA6,E56:F68,2)))</f>
        <v>0</v>
      </c>
      <c r="AK6" s="60"/>
      <c r="AL6" s="60"/>
      <c r="AM6" s="33" t="s">
        <v>309</v>
      </c>
      <c r="AN6" s="33"/>
      <c r="AO6" s="33"/>
      <c r="AP6" s="33"/>
      <c r="AQ6" s="35" t="n">
        <f aca="false">X4</f>
        <v>49</v>
      </c>
      <c r="AR6" s="51" t="n">
        <f aca="true">IF(ISTEXT(AM6),INDIRECT(LOOKUP(AM6,HekaKSAreas,HekaKSCat)),0)</f>
        <v>0</v>
      </c>
      <c r="AS6" s="51"/>
      <c r="AT6" s="51" t="n">
        <f aca="true">IF(ISTEXT(AM6),INDIRECT(LOOKUP(AM6,HekaKSAreas,HekaKSAttr)),0)</f>
        <v>17</v>
      </c>
      <c r="AU6" s="51"/>
      <c r="AV6" s="35" t="n">
        <f aca="true">IF(ISTEXT(AM6),INDIRECT(LOOKUP(AM6,HekaKSAreas,HekaKSTrait)),0)</f>
        <v>0</v>
      </c>
      <c r="AW6" s="36" t="n">
        <f aca="false">(AQ6+AR6+AT6+AV6)</f>
        <v>66</v>
      </c>
    </row>
    <row collapsed="false" customFormat="false" customHeight="false" hidden="false" ht="15.2" outlineLevel="0" r="7">
      <c r="A7" s="62" t="s">
        <v>40</v>
      </c>
      <c r="B7" s="62"/>
      <c r="C7" s="62"/>
      <c r="D7" s="62"/>
      <c r="E7" s="62"/>
      <c r="F7" s="62"/>
      <c r="G7" s="62"/>
      <c r="H7" s="62"/>
      <c r="I7" s="62"/>
      <c r="J7" s="63" t="s">
        <v>196</v>
      </c>
      <c r="K7" s="63"/>
      <c r="L7" s="64" t="n">
        <f aca="true">IF(ISTEXT(J7),INDIRECT(LOOKUP(J7,MentalKSAreas,MentalKSAttr)),0)</f>
        <v>16</v>
      </c>
      <c r="M7" s="46" t="n">
        <v>12</v>
      </c>
      <c r="N7" s="21" t="n">
        <f aca="false">L7+M7</f>
        <v>28</v>
      </c>
      <c r="O7" s="45" t="s">
        <v>308</v>
      </c>
      <c r="P7" s="45"/>
      <c r="Q7" s="27" t="n">
        <f aca="true">IF(ISTEXT(O7),INDIRECT(LOOKUP(O7,PhysicalKSAreas,PhysicalKSAttr)),0)</f>
        <v>16</v>
      </c>
      <c r="R7" s="46" t="n">
        <v>8</v>
      </c>
      <c r="S7" s="21" t="n">
        <f aca="false">Q7+R7</f>
        <v>24</v>
      </c>
      <c r="T7" s="45" t="s">
        <v>244</v>
      </c>
      <c r="U7" s="45"/>
      <c r="V7" s="25" t="n">
        <f aca="true">IF(ISTEXT(T7),INDIRECT(LOOKUP(T7,SpiritualKSAreas,SpiritualKSAttr)),0)</f>
        <v>19</v>
      </c>
      <c r="W7" s="46" t="n">
        <v>22</v>
      </c>
      <c r="X7" s="27" t="n">
        <f aca="false">V7+W7</f>
        <v>41</v>
      </c>
      <c r="Y7" s="65" t="s">
        <v>41</v>
      </c>
      <c r="Z7" s="65"/>
      <c r="AA7" s="66" t="s">
        <v>12</v>
      </c>
      <c r="AB7" s="66" t="s">
        <v>13</v>
      </c>
      <c r="AC7" s="66" t="s">
        <v>42</v>
      </c>
      <c r="AD7" s="66" t="s">
        <v>15</v>
      </c>
      <c r="AE7" s="66" t="s">
        <v>16</v>
      </c>
      <c r="AF7" s="66" t="s">
        <v>17</v>
      </c>
      <c r="AG7" s="66" t="s">
        <v>43</v>
      </c>
      <c r="AH7" s="66" t="s">
        <v>19</v>
      </c>
      <c r="AI7" s="66"/>
      <c r="AJ7" s="66" t="s">
        <v>20</v>
      </c>
      <c r="AK7" s="66" t="s">
        <v>21</v>
      </c>
      <c r="AL7" s="66"/>
      <c r="AM7" s="33" t="s">
        <v>274</v>
      </c>
      <c r="AN7" s="33"/>
      <c r="AO7" s="33"/>
      <c r="AP7" s="33"/>
      <c r="AQ7" s="35" t="n">
        <f aca="false">X5</f>
        <v>39</v>
      </c>
      <c r="AR7" s="51" t="n">
        <f aca="true">IF(ISTEXT(AM7),INDIRECT(LOOKUP(AM7,HekaKSAreas,HekaKSCat)),0)</f>
        <v>0</v>
      </c>
      <c r="AS7" s="51"/>
      <c r="AT7" s="51" t="n">
        <f aca="true">IF(ISTEXT(AM7),INDIRECT(LOOKUP(AM7,HekaKSAreas,HekaKSAttr)),0)</f>
        <v>0</v>
      </c>
      <c r="AU7" s="51"/>
      <c r="AV7" s="35" t="n">
        <f aca="true">IF(ISTEXT(AM7),INDIRECT(LOOKUP(AM7,HekaKSAreas,HekaKSTrait)),0)</f>
        <v>0</v>
      </c>
      <c r="AW7" s="36" t="n">
        <f aca="false">(AQ7+AR7+AT7+AV7)</f>
        <v>39</v>
      </c>
    </row>
    <row collapsed="false" customFormat="true" customHeight="false" hidden="false" ht="17.6" outlineLevel="0" r="8" s="76">
      <c r="A8" s="67" t="s">
        <v>44</v>
      </c>
      <c r="B8" s="68"/>
      <c r="C8" s="69" t="n">
        <f aca="false">(C10+C14)</f>
        <v>89</v>
      </c>
      <c r="D8" s="70" t="s">
        <v>45</v>
      </c>
      <c r="E8" s="70"/>
      <c r="F8" s="69" t="n">
        <f aca="false">(F10+F14)</f>
        <v>85</v>
      </c>
      <c r="G8" s="70" t="s">
        <v>46</v>
      </c>
      <c r="H8" s="70"/>
      <c r="I8" s="69" t="n">
        <f aca="false">(I10+I14)</f>
        <v>105</v>
      </c>
      <c r="J8" s="45" t="s">
        <v>331</v>
      </c>
      <c r="K8" s="45"/>
      <c r="L8" s="64" t="n">
        <f aca="true">IF(ISTEXT(J8),INDIRECT(LOOKUP(J8,MentalKSAreas,MentalKSAttr)),0)</f>
        <v>16</v>
      </c>
      <c r="M8" s="46" t="n">
        <v>12</v>
      </c>
      <c r="N8" s="21" t="n">
        <f aca="false">L8+M8</f>
        <v>28</v>
      </c>
      <c r="O8" s="45" t="s">
        <v>341</v>
      </c>
      <c r="P8" s="45"/>
      <c r="Q8" s="27" t="n">
        <f aca="true">IF(ISTEXT(O8),INDIRECT(LOOKUP(O8,PhysicalKSAreas,PhysicalKSAttr)),0)</f>
        <v>14</v>
      </c>
      <c r="R8" s="46" t="n">
        <v>8</v>
      </c>
      <c r="S8" s="21" t="n">
        <f aca="false">Q8+R8</f>
        <v>22</v>
      </c>
      <c r="T8" s="45" t="s">
        <v>199</v>
      </c>
      <c r="U8" s="45"/>
      <c r="V8" s="25" t="n">
        <f aca="true">IF(ISTEXT(T8),INDIRECT(LOOKUP(T8,SpiritualKSAreas,SpiritualKSAttr)),0)</f>
        <v>18</v>
      </c>
      <c r="W8" s="46" t="n">
        <v>18</v>
      </c>
      <c r="X8" s="27" t="n">
        <f aca="false">V8+W8</f>
        <v>36</v>
      </c>
      <c r="Y8" s="71"/>
      <c r="Z8" s="71"/>
      <c r="AA8" s="72"/>
      <c r="AB8" s="72"/>
      <c r="AC8" s="72"/>
      <c r="AD8" s="72"/>
      <c r="AE8" s="72"/>
      <c r="AF8" s="72"/>
      <c r="AG8" s="72"/>
      <c r="AH8" s="73" t="n">
        <f aca="false">(AA8+AB8+MAX(0,VLOOKUP(MAX(S3,N5)+F16+F17,A56:B68,2)))</f>
        <v>0</v>
      </c>
      <c r="AI8" s="73"/>
      <c r="AJ8" s="73" t="n">
        <f aca="false">(MAX(0,VLOOKUP(AA8,E56:F68,2)))</f>
        <v>0</v>
      </c>
      <c r="AK8" s="74"/>
      <c r="AL8" s="74"/>
      <c r="AM8" s="33" t="s">
        <v>202</v>
      </c>
      <c r="AN8" s="33"/>
      <c r="AO8" s="33"/>
      <c r="AP8" s="33"/>
      <c r="AQ8" s="75" t="n">
        <f aca="false">X6</f>
        <v>41</v>
      </c>
      <c r="AR8" s="51" t="n">
        <f aca="true">IF(ISTEXT(AM8),INDIRECT(LOOKUP(AM8,HekaKSAreas,HekaKSCat)),0)</f>
        <v>0</v>
      </c>
      <c r="AS8" s="51"/>
      <c r="AT8" s="51" t="n">
        <f aca="true">IF(ISTEXT(AM8),INDIRECT(LOOKUP(AM8,HekaKSAreas,HekaKSAttr)),0)</f>
        <v>19</v>
      </c>
      <c r="AU8" s="51"/>
      <c r="AV8" s="35" t="n">
        <f aca="true">IF(ISTEXT(AM8),INDIRECT(LOOKUP(AM8,HekaKSAreas,HekaKSTrait)),0)</f>
        <v>0</v>
      </c>
      <c r="AW8" s="36" t="n">
        <f aca="false">(AQ8+AR8+AT8+AV8)</f>
        <v>60</v>
      </c>
    </row>
    <row collapsed="false" customFormat="true" customHeight="false" hidden="false" ht="17.6" outlineLevel="0" r="9" s="76">
      <c r="A9" s="77" t="s">
        <v>47</v>
      </c>
      <c r="B9" s="78"/>
      <c r="C9" s="79" t="n">
        <f aca="false">FLOOR(C8*0.8,1)</f>
        <v>71</v>
      </c>
      <c r="D9" s="80" t="n">
        <f aca="false">FLOOR(F8*0.75,1)</f>
        <v>63</v>
      </c>
      <c r="E9" s="81" t="n">
        <f aca="false">FLOOR(F8*0.9,1)</f>
        <v>76</v>
      </c>
      <c r="F9" s="82" t="n">
        <f aca="false">FLOOR(F8*0.1,1)</f>
        <v>8</v>
      </c>
      <c r="G9" s="77" t="s">
        <v>47</v>
      </c>
      <c r="H9" s="78"/>
      <c r="I9" s="79" t="n">
        <f aca="false">FLOOR(I8*0.8,1)</f>
        <v>84</v>
      </c>
      <c r="J9" s="45" t="s">
        <v>346</v>
      </c>
      <c r="K9" s="45"/>
      <c r="L9" s="64" t="n">
        <f aca="true">IF(ISTEXT(J9),INDIRECT(LOOKUP(J9,MentalKSAreas,MentalKSAttr)),0)</f>
        <v>16</v>
      </c>
      <c r="M9" s="46" t="n">
        <v>12</v>
      </c>
      <c r="N9" s="21" t="n">
        <f aca="false">L9+M9</f>
        <v>28</v>
      </c>
      <c r="O9" s="45" t="s">
        <v>198</v>
      </c>
      <c r="P9" s="45"/>
      <c r="Q9" s="27" t="n">
        <f aca="true">IF(ISTEXT(O9),INDIRECT(LOOKUP(O9,PhysicalKSAreas,PhysicalKSAttr)),0)</f>
        <v>15</v>
      </c>
      <c r="R9" s="46" t="n">
        <v>4</v>
      </c>
      <c r="S9" s="21" t="n">
        <f aca="false">Q9+R9</f>
        <v>19</v>
      </c>
      <c r="T9" s="45" t="s">
        <v>282</v>
      </c>
      <c r="U9" s="45"/>
      <c r="V9" s="25" t="n">
        <f aca="true">IF(ISTEXT(T9),INDIRECT(LOOKUP(T9,SpiritualKSAreas,SpiritualKSAttr)),0)</f>
        <v>19</v>
      </c>
      <c r="W9" s="46" t="n">
        <v>8</v>
      </c>
      <c r="X9" s="27" t="n">
        <f aca="false">V9+W9</f>
        <v>27</v>
      </c>
      <c r="Y9" s="83"/>
      <c r="Z9" s="83"/>
      <c r="AA9" s="84"/>
      <c r="AB9" s="84"/>
      <c r="AC9" s="84"/>
      <c r="AD9" s="84"/>
      <c r="AE9" s="84"/>
      <c r="AF9" s="84"/>
      <c r="AG9" s="84"/>
      <c r="AH9" s="85" t="n">
        <f aca="false">(AA9+AB9+MAX(0,VLOOKUP(MAX(S3,N5)+F16+F17,A56:B68,2)))</f>
        <v>0</v>
      </c>
      <c r="AI9" s="85"/>
      <c r="AJ9" s="85" t="n">
        <f aca="false">(MAX(0,VLOOKUP(AA9,E56:F68,2)))</f>
        <v>0</v>
      </c>
      <c r="AK9" s="86"/>
      <c r="AL9" s="86"/>
      <c r="AM9" s="33" t="s">
        <v>244</v>
      </c>
      <c r="AN9" s="33"/>
      <c r="AO9" s="33"/>
      <c r="AP9" s="33"/>
      <c r="AQ9" s="75" t="n">
        <f aca="false">X7</f>
        <v>41</v>
      </c>
      <c r="AR9" s="51" t="n">
        <f aca="true">IF(ISTEXT(AM9),INDIRECT(LOOKUP(AM9,HekaKSAreas,HekaKSCat)),0)</f>
        <v>0</v>
      </c>
      <c r="AS9" s="51"/>
      <c r="AT9" s="51" t="n">
        <f aca="true">IF(ISTEXT(AM9),INDIRECT(LOOKUP(AM9,HekaKSAreas,HekaKSAttr)),0)</f>
        <v>18</v>
      </c>
      <c r="AU9" s="51"/>
      <c r="AV9" s="35" t="n">
        <f aca="true">IF(ISTEXT(AM9),INDIRECT(LOOKUP(AM9,HekaKSAreas,HekaKSTrait)),0)</f>
        <v>0</v>
      </c>
      <c r="AW9" s="36" t="n">
        <f aca="false">(AQ9+AR9+AT9+AV9)</f>
        <v>59</v>
      </c>
    </row>
    <row collapsed="false" customFormat="true" customHeight="false" hidden="false" ht="15.2" outlineLevel="0" r="10" s="91">
      <c r="A10" s="87" t="s">
        <v>48</v>
      </c>
      <c r="B10" s="87"/>
      <c r="C10" s="88" t="n">
        <f aca="false">(C11+C12+C13)</f>
        <v>44</v>
      </c>
      <c r="D10" s="87" t="s">
        <v>49</v>
      </c>
      <c r="E10" s="87"/>
      <c r="F10" s="89" t="n">
        <f aca="false">(F11+F12+F13)</f>
        <v>39</v>
      </c>
      <c r="G10" s="87" t="s">
        <v>50</v>
      </c>
      <c r="H10" s="87"/>
      <c r="I10" s="88" t="n">
        <f aca="false">(I11+I12+I13)</f>
        <v>54</v>
      </c>
      <c r="J10" s="45" t="s">
        <v>272</v>
      </c>
      <c r="K10" s="45"/>
      <c r="L10" s="64" t="n">
        <f aca="true">IF(ISTEXT(J10),INDIRECT(LOOKUP(J10,MentalKSAreas,MentalKSAttr)),0)</f>
        <v>16</v>
      </c>
      <c r="M10" s="46" t="n">
        <v>8</v>
      </c>
      <c r="N10" s="21" t="n">
        <f aca="false">L10+M10</f>
        <v>24</v>
      </c>
      <c r="O10" s="45" t="s">
        <v>344</v>
      </c>
      <c r="P10" s="45"/>
      <c r="Q10" s="27" t="n">
        <f aca="true">IF(ISTEXT(O10),INDIRECT(LOOKUP(O10,PhysicalKSAreas,PhysicalKSAttr)),0)</f>
        <v>15</v>
      </c>
      <c r="R10" s="46" t="n">
        <v>16</v>
      </c>
      <c r="S10" s="21" t="n">
        <f aca="false">Q10+R10</f>
        <v>31</v>
      </c>
      <c r="T10" s="45" t="s">
        <v>191</v>
      </c>
      <c r="U10" s="45"/>
      <c r="V10" s="25" t="n">
        <f aca="true">IF(ISTEXT(T10),INDIRECT(LOOKUP(T10,SpiritualKSAreas,SpiritualKSAttr)),0)</f>
        <v>18</v>
      </c>
      <c r="W10" s="46" t="n">
        <v>12</v>
      </c>
      <c r="X10" s="27" t="n">
        <f aca="false">V10+W10</f>
        <v>30</v>
      </c>
      <c r="Y10" s="47"/>
      <c r="Z10" s="47"/>
      <c r="AA10" s="48"/>
      <c r="AB10" s="48"/>
      <c r="AC10" s="48"/>
      <c r="AD10" s="48"/>
      <c r="AE10" s="48"/>
      <c r="AF10" s="48"/>
      <c r="AG10" s="48"/>
      <c r="AH10" s="90" t="n">
        <f aca="false">(AA10+AB10+MAX(0,VLOOKUP(MAX(S3,N5)+F16+F17,A56:B68,2)))</f>
        <v>0</v>
      </c>
      <c r="AI10" s="90"/>
      <c r="AJ10" s="85" t="n">
        <f aca="false">(MAX(0,VLOOKUP(AA10,E56:F68,2)))</f>
        <v>0</v>
      </c>
      <c r="AK10" s="48"/>
      <c r="AL10" s="48"/>
      <c r="AM10" s="33" t="s">
        <v>199</v>
      </c>
      <c r="AN10" s="33"/>
      <c r="AO10" s="33"/>
      <c r="AP10" s="33"/>
      <c r="AQ10" s="75" t="n">
        <f aca="false">X8</f>
        <v>36</v>
      </c>
      <c r="AR10" s="51" t="n">
        <f aca="true">IF(ISTEXT(AM10),INDIRECT(LOOKUP(AM10,HekaKSAreas,HekaKSCat)),0)</f>
        <v>0</v>
      </c>
      <c r="AS10" s="51"/>
      <c r="AT10" s="51" t="n">
        <f aca="true">IF(ISTEXT(AM10),INDIRECT(LOOKUP(AM10,HekaKSAreas,HekaKSAttr)),0)</f>
        <v>18</v>
      </c>
      <c r="AU10" s="51"/>
      <c r="AV10" s="35" t="n">
        <f aca="true">IF(ISTEXT(AM10),INDIRECT(LOOKUP(AM10,HekaKSAreas,HekaKSTrait)),0)</f>
        <v>0</v>
      </c>
      <c r="AW10" s="36" t="n">
        <f aca="false">(AQ10+AR10+AT10+AV10)</f>
        <v>54</v>
      </c>
    </row>
    <row collapsed="false" customFormat="false" customHeight="false" hidden="false" ht="12.9" outlineLevel="0" r="11">
      <c r="A11" s="92" t="s">
        <v>51</v>
      </c>
      <c r="B11" s="92"/>
      <c r="C11" s="93" t="n">
        <v>16</v>
      </c>
      <c r="D11" s="92" t="s">
        <v>52</v>
      </c>
      <c r="E11" s="92"/>
      <c r="F11" s="93" t="n">
        <v>14</v>
      </c>
      <c r="G11" s="92" t="s">
        <v>53</v>
      </c>
      <c r="H11" s="92"/>
      <c r="I11" s="93" t="n">
        <v>19</v>
      </c>
      <c r="J11" s="45" t="s">
        <v>343</v>
      </c>
      <c r="K11" s="45"/>
      <c r="L11" s="64" t="n">
        <f aca="true">IF(ISTEXT(J11),INDIRECT(LOOKUP(J11,MentalKSAreas,MentalKSAttr)),0)</f>
        <v>16</v>
      </c>
      <c r="M11" s="46" t="n">
        <v>8</v>
      </c>
      <c r="N11" s="21" t="n">
        <f aca="false">L11+M11</f>
        <v>24</v>
      </c>
      <c r="O11" s="45" t="s">
        <v>201</v>
      </c>
      <c r="P11" s="45"/>
      <c r="Q11" s="27" t="n">
        <f aca="true">IF(ISTEXT(O11),INDIRECT(LOOKUP(O11,PhysicalKSAreas,PhysicalKSAttr)),0)</f>
        <v>15</v>
      </c>
      <c r="R11" s="46" t="n">
        <v>13</v>
      </c>
      <c r="S11" s="21" t="n">
        <f aca="false">Q11+R11</f>
        <v>28</v>
      </c>
      <c r="T11" s="45" t="s">
        <v>260</v>
      </c>
      <c r="U11" s="45"/>
      <c r="V11" s="25" t="n">
        <f aca="true">IF(ISTEXT(T11),INDIRECT(LOOKUP(T11,SpiritualKSAreas,SpiritualKSAttr)),0)</f>
        <v>18</v>
      </c>
      <c r="W11" s="46" t="n">
        <v>3</v>
      </c>
      <c r="X11" s="27" t="n">
        <f aca="false">V11+W11</f>
        <v>21</v>
      </c>
      <c r="Y11" s="94"/>
      <c r="Z11" s="94"/>
      <c r="AA11" s="95"/>
      <c r="AB11" s="95"/>
      <c r="AC11" s="95"/>
      <c r="AD11" s="95"/>
      <c r="AE11" s="95"/>
      <c r="AF11" s="95"/>
      <c r="AG11" s="95"/>
      <c r="AH11" s="96" t="n">
        <f aca="false">(AA11+AB11+MAX(0,VLOOKUP(MAX(S3,N5)+F16+F17,A56:B68,2)))</f>
        <v>0</v>
      </c>
      <c r="AI11" s="96"/>
      <c r="AJ11" s="97" t="n">
        <f aca="false">(MAX(0,VLOOKUP(AA11,E56:F68,2)))</f>
        <v>0</v>
      </c>
      <c r="AK11" s="95"/>
      <c r="AL11" s="95"/>
      <c r="AM11" s="33" t="s">
        <v>174</v>
      </c>
      <c r="AN11" s="33"/>
      <c r="AO11" s="33"/>
      <c r="AP11" s="33"/>
      <c r="AQ11" s="35" t="n">
        <f aca="false">N12</f>
        <v>31</v>
      </c>
      <c r="AR11" s="51" t="n">
        <f aca="true">IF(ISTEXT(AM11),INDIRECT(LOOKUP(AM11,HekaKSAreas,HekaKSCat)),0)</f>
        <v>0</v>
      </c>
      <c r="AS11" s="51"/>
      <c r="AT11" s="51" t="n">
        <f aca="true">IF(ISTEXT(AM11),INDIRECT(LOOKUP(AM11,HekaKSAreas,HekaKSAttr)),0)</f>
        <v>16</v>
      </c>
      <c r="AU11" s="51"/>
      <c r="AV11" s="35" t="n">
        <f aca="true">IF(ISTEXT(AM11),INDIRECT(LOOKUP(AM11,HekaKSAreas,HekaKSTrait)),0)</f>
        <v>0</v>
      </c>
      <c r="AW11" s="36" t="n">
        <f aca="false">(AQ11+AR11+AT11+AV11)</f>
        <v>47</v>
      </c>
    </row>
    <row collapsed="false" customFormat="false" customHeight="false" hidden="false" ht="12.9" outlineLevel="0" r="12">
      <c r="A12" s="92" t="s">
        <v>54</v>
      </c>
      <c r="B12" s="92"/>
      <c r="C12" s="93" t="n">
        <v>14</v>
      </c>
      <c r="D12" s="92" t="s">
        <v>55</v>
      </c>
      <c r="E12" s="92"/>
      <c r="F12" s="93" t="n">
        <v>12</v>
      </c>
      <c r="G12" s="92" t="s">
        <v>56</v>
      </c>
      <c r="H12" s="92"/>
      <c r="I12" s="93" t="n">
        <v>17</v>
      </c>
      <c r="J12" s="45" t="s">
        <v>174</v>
      </c>
      <c r="K12" s="45"/>
      <c r="L12" s="64" t="n">
        <f aca="true">IF(ISTEXT(J12),INDIRECT(LOOKUP(J12,MentalKSAreas,MentalKSAttr)),0)</f>
        <v>16</v>
      </c>
      <c r="M12" s="46" t="n">
        <v>15</v>
      </c>
      <c r="N12" s="21" t="n">
        <f aca="false">L12+M12</f>
        <v>31</v>
      </c>
      <c r="O12" s="45" t="s">
        <v>205</v>
      </c>
      <c r="P12" s="45"/>
      <c r="Q12" s="27" t="n">
        <f aca="true">IF(ISTEXT(O12),INDIRECT(LOOKUP(O12,PhysicalKSAreas,PhysicalKSAttr)),0)</f>
        <v>15</v>
      </c>
      <c r="R12" s="46" t="n">
        <v>12</v>
      </c>
      <c r="S12" s="21" t="n">
        <f aca="false">Q12+R12</f>
        <v>27</v>
      </c>
      <c r="T12" s="45" t="s">
        <v>239</v>
      </c>
      <c r="U12" s="45"/>
      <c r="V12" s="25" t="n">
        <f aca="true">IF(ISTEXT(T12),INDIRECT(LOOKUP(T12,SpiritualKSAreas,SpiritualKSAttr)),0)</f>
        <v>18</v>
      </c>
      <c r="W12" s="46" t="n">
        <v>15</v>
      </c>
      <c r="X12" s="27" t="n">
        <f aca="false">V12+W12</f>
        <v>33</v>
      </c>
      <c r="Y12" s="98" t="s">
        <v>57</v>
      </c>
      <c r="Z12" s="98"/>
      <c r="AA12" s="99" t="s">
        <v>58</v>
      </c>
      <c r="AB12" s="100" t="s">
        <v>59</v>
      </c>
      <c r="AC12" s="100"/>
      <c r="AD12" s="100" t="s">
        <v>60</v>
      </c>
      <c r="AE12" s="100"/>
      <c r="AF12" s="99" t="s">
        <v>61</v>
      </c>
      <c r="AG12" s="99" t="s">
        <v>62</v>
      </c>
      <c r="AH12" s="100" t="s">
        <v>63</v>
      </c>
      <c r="AI12" s="100"/>
      <c r="AJ12" s="100" t="s">
        <v>64</v>
      </c>
      <c r="AK12" s="100"/>
      <c r="AL12" s="101" t="s">
        <v>65</v>
      </c>
      <c r="AM12" s="102" t="s">
        <v>239</v>
      </c>
      <c r="AN12" s="102"/>
      <c r="AO12" s="102"/>
      <c r="AP12" s="102"/>
      <c r="AQ12" s="35" t="n">
        <f aca="false">X12</f>
        <v>33</v>
      </c>
      <c r="AR12" s="51" t="n">
        <f aca="true">IF(ISTEXT(AM12),INDIRECT(LOOKUP(AM12,HekaKSAreas,HekaKSCat)),0)</f>
        <v>0</v>
      </c>
      <c r="AS12" s="51"/>
      <c r="AT12" s="51" t="n">
        <f aca="true">IF(ISTEXT(AM12),INDIRECT(LOOKUP(AM12,HekaKSAreas,HekaKSAttr)),0)</f>
        <v>16</v>
      </c>
      <c r="AU12" s="51"/>
      <c r="AV12" s="35" t="n">
        <f aca="true">IF(ISTEXT(AM12),INDIRECT(LOOKUP(AM12,HekaKSAreas,HekaKSTrait)),0)</f>
        <v>0</v>
      </c>
      <c r="AW12" s="36" t="n">
        <f aca="false">(AQ12+AR12+AT12+AV12)</f>
        <v>49</v>
      </c>
    </row>
    <row collapsed="false" customFormat="false" customHeight="false" hidden="false" ht="12.9" outlineLevel="0" r="13">
      <c r="A13" s="92" t="s">
        <v>66</v>
      </c>
      <c r="B13" s="92"/>
      <c r="C13" s="93" t="n">
        <v>14</v>
      </c>
      <c r="D13" s="92" t="s">
        <v>67</v>
      </c>
      <c r="E13" s="92"/>
      <c r="F13" s="93" t="n">
        <v>13</v>
      </c>
      <c r="G13" s="92" t="s">
        <v>68</v>
      </c>
      <c r="H13" s="92"/>
      <c r="I13" s="93" t="n">
        <v>18</v>
      </c>
      <c r="J13" s="45" t="s">
        <v>241</v>
      </c>
      <c r="K13" s="45"/>
      <c r="L13" s="64" t="n">
        <f aca="true">IF(ISTEXT(J13),INDIRECT(LOOKUP(J13,MentalKSAreas,MentalKSAttr)),0)</f>
        <v>16</v>
      </c>
      <c r="M13" s="46" t="n">
        <v>6</v>
      </c>
      <c r="N13" s="21" t="n">
        <f aca="false">L13+M13</f>
        <v>22</v>
      </c>
      <c r="O13" s="45"/>
      <c r="P13" s="45"/>
      <c r="Q13" s="27" t="n">
        <f aca="true">IF(ISTEXT(O13),INDIRECT(LOOKUP(O13,PhysicalKSAreas,PhysicalKSAttr)),0)</f>
        <v>0</v>
      </c>
      <c r="R13" s="46"/>
      <c r="S13" s="21" t="n">
        <f aca="false">Q13+R13</f>
        <v>0</v>
      </c>
      <c r="T13" s="45" t="s">
        <v>256</v>
      </c>
      <c r="U13" s="45"/>
      <c r="V13" s="25" t="n">
        <f aca="true">IF(ISTEXT(T13),INDIRECT(LOOKUP(T13,SpiritualKSAreas,SpiritualKSAttr)),0)</f>
        <v>18</v>
      </c>
      <c r="W13" s="46" t="n">
        <v>12</v>
      </c>
      <c r="X13" s="27" t="n">
        <f aca="false">V13+W13</f>
        <v>30</v>
      </c>
      <c r="Y13" s="103" t="s">
        <v>69</v>
      </c>
      <c r="Z13" s="10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104"/>
      <c r="AM13" s="102" t="s">
        <v>256</v>
      </c>
      <c r="AN13" s="102"/>
      <c r="AO13" s="102"/>
      <c r="AP13" s="102"/>
      <c r="AQ13" s="35" t="n">
        <f aca="false">X13</f>
        <v>30</v>
      </c>
      <c r="AR13" s="51" t="n">
        <f aca="true">IF(ISTEXT(AM13),INDIRECT(LOOKUP(AM13,HekaKSAreas,HekaKSCat)),0)</f>
        <v>51</v>
      </c>
      <c r="AS13" s="51"/>
      <c r="AT13" s="51" t="n">
        <f aca="true">IF(ISTEXT(AM13),INDIRECT(LOOKUP(AM13,HekaKSAreas,HekaKSAttr)),0)</f>
        <v>0</v>
      </c>
      <c r="AU13" s="51"/>
      <c r="AV13" s="35" t="n">
        <f aca="true">IF(ISTEXT(AM13),INDIRECT(LOOKUP(AM13,HekaKSAreas,HekaKSTrait)),0)</f>
        <v>0</v>
      </c>
      <c r="AW13" s="36" t="n">
        <f aca="false">(AQ13+AR13+AT13+AV13)</f>
        <v>81</v>
      </c>
    </row>
    <row collapsed="false" customFormat="true" customHeight="false" hidden="false" ht="15.2" outlineLevel="0" r="14" s="91">
      <c r="A14" s="87" t="s">
        <v>70</v>
      </c>
      <c r="B14" s="87"/>
      <c r="C14" s="88" t="n">
        <f aca="false">(C15+C16+C17)</f>
        <v>45</v>
      </c>
      <c r="D14" s="87" t="s">
        <v>71</v>
      </c>
      <c r="E14" s="87"/>
      <c r="F14" s="89" t="n">
        <f aca="false">(F15+F16+F17)</f>
        <v>46</v>
      </c>
      <c r="G14" s="87" t="s">
        <v>72</v>
      </c>
      <c r="H14" s="87"/>
      <c r="I14" s="88" t="n">
        <f aca="false">(I15+I16+I17)</f>
        <v>51</v>
      </c>
      <c r="J14" s="45" t="s">
        <v>315</v>
      </c>
      <c r="K14" s="45"/>
      <c r="L14" s="64" t="n">
        <f aca="true">IF(ISTEXT(J14),INDIRECT(LOOKUP(J14,MentalKSAreas,MentalKSAttr)),0)</f>
        <v>16</v>
      </c>
      <c r="M14" s="46" t="n">
        <v>7</v>
      </c>
      <c r="N14" s="21" t="n">
        <f aca="false">L14+M14</f>
        <v>23</v>
      </c>
      <c r="O14" s="45"/>
      <c r="P14" s="45"/>
      <c r="Q14" s="27" t="n">
        <f aca="true">IF(ISTEXT(O14),INDIRECT(LOOKUP(O14,PhysicalKSAreas,PhysicalKSAttr)),0)</f>
        <v>0</v>
      </c>
      <c r="R14" s="46"/>
      <c r="S14" s="21" t="n">
        <f aca="false">Q14+R14</f>
        <v>0</v>
      </c>
      <c r="T14" s="45"/>
      <c r="U14" s="45"/>
      <c r="V14" s="25" t="n">
        <f aca="true">IF(ISTEXT(T14),INDIRECT(LOOKUP(T14,SpiritualKSAreas,SpiritualKSAttr)),0)</f>
        <v>0</v>
      </c>
      <c r="W14" s="46"/>
      <c r="X14" s="27" t="n">
        <f aca="false">V14+W14</f>
        <v>0</v>
      </c>
      <c r="Y14" s="105" t="s">
        <v>73</v>
      </c>
      <c r="Z14" s="105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106"/>
      <c r="AM14" s="102"/>
      <c r="AN14" s="102"/>
      <c r="AO14" s="102"/>
      <c r="AP14" s="102"/>
      <c r="AQ14" s="75"/>
      <c r="AR14" s="51" t="n">
        <f aca="true">IF(ISTEXT(AM14),INDIRECT(LOOKUP(AM14,HekaKSAreas,HekaKSCat)),0)</f>
        <v>0</v>
      </c>
      <c r="AS14" s="51"/>
      <c r="AT14" s="51" t="n">
        <f aca="true">IF(ISTEXT(AM14),INDIRECT(LOOKUP(AM14,HekaKSAreas,HekaKSAttr)),0)</f>
        <v>0</v>
      </c>
      <c r="AU14" s="51"/>
      <c r="AV14" s="35" t="n">
        <f aca="true">IF(ISTEXT(AM14),INDIRECT(LOOKUP(AM14,HekaKSAreas,HekaKSTrait)),0)</f>
        <v>0</v>
      </c>
      <c r="AW14" s="36" t="n">
        <f aca="false">(AQ14+AR14+AT14+AV14)</f>
        <v>0</v>
      </c>
    </row>
    <row collapsed="false" customFormat="false" customHeight="false" hidden="false" ht="12.9" outlineLevel="0" r="15">
      <c r="A15" s="92" t="s">
        <v>74</v>
      </c>
      <c r="B15" s="92"/>
      <c r="C15" s="93" t="n">
        <v>16</v>
      </c>
      <c r="D15" s="92" t="s">
        <v>75</v>
      </c>
      <c r="E15" s="92"/>
      <c r="F15" s="93" t="n">
        <v>16</v>
      </c>
      <c r="G15" s="92" t="s">
        <v>76</v>
      </c>
      <c r="H15" s="92"/>
      <c r="I15" s="93" t="n">
        <v>18</v>
      </c>
      <c r="J15" s="45"/>
      <c r="K15" s="45"/>
      <c r="L15" s="64" t="n">
        <f aca="true">IF(ISTEXT(J15),INDIRECT(LOOKUP(J15,MentalKSAreas,MentalKSAttr)),0)</f>
        <v>0</v>
      </c>
      <c r="M15" s="46"/>
      <c r="N15" s="21" t="n">
        <f aca="false">L15+M15</f>
        <v>0</v>
      </c>
      <c r="O15" s="45"/>
      <c r="P15" s="45"/>
      <c r="Q15" s="27" t="n">
        <f aca="true">IF(ISTEXT(O15),INDIRECT(LOOKUP(O15,PhysicalKSAreas,PhysicalKSAttr)),0)</f>
        <v>0</v>
      </c>
      <c r="R15" s="46"/>
      <c r="S15" s="21" t="n">
        <f aca="false">Q15+R15</f>
        <v>0</v>
      </c>
      <c r="T15" s="45"/>
      <c r="U15" s="45"/>
      <c r="V15" s="25" t="n">
        <f aca="true">IF(ISTEXT(T15),INDIRECT(LOOKUP(T15,SpiritualKSAreas,SpiritualKSAttr)),0)</f>
        <v>0</v>
      </c>
      <c r="W15" s="46"/>
      <c r="X15" s="27" t="n">
        <f aca="false">V15+W15</f>
        <v>0</v>
      </c>
      <c r="Y15" s="105" t="s">
        <v>77</v>
      </c>
      <c r="Z15" s="105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106"/>
      <c r="AM15" s="102"/>
      <c r="AN15" s="102"/>
      <c r="AO15" s="102"/>
      <c r="AP15" s="102"/>
      <c r="AQ15" s="35"/>
      <c r="AR15" s="51" t="n">
        <f aca="true">IF(ISTEXT(AM15),INDIRECT(LOOKUP(AM15,HekaKSAreas,HekaKSCat)),0)</f>
        <v>0</v>
      </c>
      <c r="AS15" s="51"/>
      <c r="AT15" s="51" t="n">
        <f aca="true">IF(ISTEXT(AM15),INDIRECT(LOOKUP(AM15,HekaKSAreas,HekaKSAttr)),0)</f>
        <v>0</v>
      </c>
      <c r="AU15" s="51"/>
      <c r="AV15" s="35" t="n">
        <f aca="true">IF(ISTEXT(AM15),INDIRECT(LOOKUP(AM15,HekaKSAreas,HekaKSTrait)),0)</f>
        <v>0</v>
      </c>
      <c r="AW15" s="36" t="n">
        <f aca="false">(AQ15+AR15+AT15+AV15)</f>
        <v>0</v>
      </c>
    </row>
    <row collapsed="false" customFormat="false" customHeight="false" hidden="false" ht="12.9" outlineLevel="0" r="16">
      <c r="A16" s="92" t="s">
        <v>78</v>
      </c>
      <c r="B16" s="92"/>
      <c r="C16" s="93" t="n">
        <v>15</v>
      </c>
      <c r="D16" s="92" t="s">
        <v>79</v>
      </c>
      <c r="E16" s="92"/>
      <c r="F16" s="93" t="n">
        <v>15</v>
      </c>
      <c r="G16" s="92" t="s">
        <v>80</v>
      </c>
      <c r="H16" s="92"/>
      <c r="I16" s="93" t="n">
        <v>16</v>
      </c>
      <c r="J16" s="45"/>
      <c r="K16" s="45"/>
      <c r="L16" s="64" t="n">
        <f aca="true">IF(ISTEXT(J16),INDIRECT(LOOKUP(J16,MentalKSAreas,MentalKSAttr)),0)</f>
        <v>0</v>
      </c>
      <c r="M16" s="46"/>
      <c r="N16" s="21" t="n">
        <f aca="false">L16+M16</f>
        <v>0</v>
      </c>
      <c r="O16" s="45"/>
      <c r="P16" s="45"/>
      <c r="Q16" s="27" t="n">
        <f aca="true">IF(ISTEXT(O16),INDIRECT(LOOKUP(O16,PhysicalKSAreas,PhysicalKSAttr)),0)</f>
        <v>0</v>
      </c>
      <c r="R16" s="46"/>
      <c r="S16" s="21" t="n">
        <f aca="false">Q16+R16</f>
        <v>0</v>
      </c>
      <c r="T16" s="45"/>
      <c r="U16" s="45"/>
      <c r="V16" s="25" t="n">
        <f aca="true">IF(ISTEXT(T16),INDIRECT(LOOKUP(T16,SpiritualKSAreas,SpiritualKSAttr)),0)</f>
        <v>0</v>
      </c>
      <c r="W16" s="46"/>
      <c r="X16" s="27" t="n">
        <f aca="false">V16+W16</f>
        <v>0</v>
      </c>
      <c r="Y16" s="105" t="s">
        <v>81</v>
      </c>
      <c r="Z16" s="105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106"/>
      <c r="AM16" s="102"/>
      <c r="AN16" s="102"/>
      <c r="AO16" s="102"/>
      <c r="AP16" s="102"/>
      <c r="AQ16" s="35"/>
      <c r="AR16" s="51" t="n">
        <f aca="true">IF(ISTEXT(AM16),INDIRECT(LOOKUP(AM16,HekaKSAreas,HekaKSCat)),0)</f>
        <v>0</v>
      </c>
      <c r="AS16" s="51"/>
      <c r="AT16" s="51" t="n">
        <f aca="true">IF(ISTEXT(AM16),INDIRECT(LOOKUP(AM16,HekaKSAreas,HekaKSAttr)),0)</f>
        <v>0</v>
      </c>
      <c r="AU16" s="51"/>
      <c r="AV16" s="35" t="n">
        <f aca="true">IF(ISTEXT(AM16),INDIRECT(LOOKUP(AM16,HekaKSAreas,HekaKSTrait)),0)</f>
        <v>0</v>
      </c>
      <c r="AW16" s="36" t="n">
        <f aca="false">(AQ16+AR16+AT16+AV16)</f>
        <v>0</v>
      </c>
    </row>
    <row collapsed="false" customFormat="false" customHeight="false" hidden="false" ht="12.9" outlineLevel="0" r="17">
      <c r="A17" s="92" t="s">
        <v>82</v>
      </c>
      <c r="B17" s="92"/>
      <c r="C17" s="93" t="n">
        <v>14</v>
      </c>
      <c r="D17" s="92" t="s">
        <v>83</v>
      </c>
      <c r="E17" s="92"/>
      <c r="F17" s="93" t="n">
        <v>15</v>
      </c>
      <c r="G17" s="92" t="s">
        <v>84</v>
      </c>
      <c r="H17" s="92"/>
      <c r="I17" s="93" t="n">
        <v>17</v>
      </c>
      <c r="J17" s="45"/>
      <c r="K17" s="45"/>
      <c r="L17" s="64" t="n">
        <f aca="true">IF(ISTEXT(J17),INDIRECT(LOOKUP(J17,MentalKSAreas,MentalKSAttr)),0)</f>
        <v>0</v>
      </c>
      <c r="M17" s="46"/>
      <c r="N17" s="21" t="n">
        <f aca="false">L17+M17</f>
        <v>0</v>
      </c>
      <c r="O17" s="45"/>
      <c r="P17" s="45"/>
      <c r="Q17" s="27" t="n">
        <f aca="true">IF(ISTEXT(O17),INDIRECT(LOOKUP(O17,PhysicalKSAreas,PhysicalKSAttr)),0)</f>
        <v>0</v>
      </c>
      <c r="R17" s="46"/>
      <c r="S17" s="21" t="n">
        <f aca="false">Q17+R17</f>
        <v>0</v>
      </c>
      <c r="T17" s="45"/>
      <c r="U17" s="45"/>
      <c r="V17" s="25" t="n">
        <f aca="true">IF(ISTEXT(T17),INDIRECT(LOOKUP(T17,SpiritualKSAreas,SpiritualKSAttr)),0)</f>
        <v>0</v>
      </c>
      <c r="W17" s="46"/>
      <c r="X17" s="27" t="n">
        <f aca="false">V17+W17</f>
        <v>0</v>
      </c>
      <c r="Y17" s="105" t="s">
        <v>85</v>
      </c>
      <c r="Z17" s="105"/>
      <c r="AA17" s="42" t="n">
        <f aca="false">FLOOR((AA13+AA14+AA15+AA16)/4,1)</f>
        <v>0</v>
      </c>
      <c r="AB17" s="42" t="n">
        <f aca="false">FLOOR((AB13+AB14+AB15+AB16)/4,1)</f>
        <v>0</v>
      </c>
      <c r="AC17" s="42"/>
      <c r="AD17" s="42" t="n">
        <f aca="false">FLOOR((AD13+AD14+AD15+AD16)/4,1)</f>
        <v>0</v>
      </c>
      <c r="AE17" s="42"/>
      <c r="AF17" s="42" t="n">
        <f aca="false">FLOOR((AF13+AF14+AF15+AF16)/4,1)</f>
        <v>0</v>
      </c>
      <c r="AG17" s="42" t="n">
        <f aca="false">FLOOR((AG13+AG14+AG15+AG16)/4,1)</f>
        <v>0</v>
      </c>
      <c r="AH17" s="42" t="n">
        <f aca="false">FLOOR((AH13+AH14+AH15+AH16)/4,1)</f>
        <v>0</v>
      </c>
      <c r="AI17" s="42"/>
      <c r="AJ17" s="42" t="n">
        <f aca="false">FLOOR((AJ13+AJ14+AJ15+AJ16)/4,1)</f>
        <v>0</v>
      </c>
      <c r="AK17" s="42"/>
      <c r="AL17" s="107" t="n">
        <f aca="false">FLOOR((AL13+AL14+AL15+AL16)/4,1)</f>
        <v>0</v>
      </c>
      <c r="AM17" s="102"/>
      <c r="AN17" s="102"/>
      <c r="AO17" s="102"/>
      <c r="AP17" s="102"/>
      <c r="AQ17" s="35"/>
      <c r="AR17" s="51" t="n">
        <f aca="true">IF(ISTEXT(AM17),INDIRECT(LOOKUP(AM17,HekaKSAreas,HekaKSCat)),0)</f>
        <v>0</v>
      </c>
      <c r="AS17" s="51"/>
      <c r="AT17" s="51" t="n">
        <f aca="true">IF(ISTEXT(AM17),INDIRECT(LOOKUP(AM17,HekaKSAreas,HekaKSAttr)),0)</f>
        <v>0</v>
      </c>
      <c r="AU17" s="51"/>
      <c r="AV17" s="35" t="n">
        <f aca="true">IF(ISTEXT(AM17),INDIRECT(LOOKUP(AM17,HekaKSAreas,HekaKSTrait)),0)</f>
        <v>0</v>
      </c>
      <c r="AW17" s="36" t="n">
        <f aca="false">(AQ17+AR17+AT17+AV17)</f>
        <v>0</v>
      </c>
    </row>
    <row collapsed="false" customFormat="false" customHeight="false" hidden="false" ht="15.3" outlineLevel="0" r="18">
      <c r="A18" s="108"/>
      <c r="B18" s="108"/>
      <c r="C18" s="109"/>
      <c r="D18" s="108"/>
      <c r="E18" s="108"/>
      <c r="F18" s="109"/>
      <c r="G18" s="108"/>
      <c r="H18" s="108"/>
      <c r="I18" s="109"/>
      <c r="J18" s="45"/>
      <c r="K18" s="45"/>
      <c r="L18" s="64" t="n">
        <f aca="true">IF(ISTEXT(J18),INDIRECT(LOOKUP(J18,MentalKSAreas,MentalKSAttr)),0)</f>
        <v>0</v>
      </c>
      <c r="M18" s="46"/>
      <c r="N18" s="21" t="n">
        <f aca="false">L18+M18</f>
        <v>0</v>
      </c>
      <c r="O18" s="45"/>
      <c r="P18" s="45"/>
      <c r="Q18" s="27" t="n">
        <f aca="true">IF(ISTEXT(O18),INDIRECT(LOOKUP(O18,PhysicalKSAreas,PhysicalKSAttr)),0)</f>
        <v>0</v>
      </c>
      <c r="R18" s="46"/>
      <c r="S18" s="21" t="n">
        <f aca="false">Q18+R18</f>
        <v>0</v>
      </c>
      <c r="T18" s="45"/>
      <c r="U18" s="45"/>
      <c r="V18" s="25" t="n">
        <f aca="true">IF(ISTEXT(T18),INDIRECT(LOOKUP(T18,SpiritualKSAreas,SpiritualKSAttr)),0)</f>
        <v>0</v>
      </c>
      <c r="W18" s="46"/>
      <c r="X18" s="27" t="n">
        <f aca="false">V18+W18</f>
        <v>0</v>
      </c>
      <c r="Y18" s="4" t="s">
        <v>86</v>
      </c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102"/>
      <c r="AN18" s="102"/>
      <c r="AO18" s="102"/>
      <c r="AP18" s="102"/>
      <c r="AQ18" s="35"/>
      <c r="AR18" s="51" t="n">
        <f aca="true">IF(ISTEXT(AM18),INDIRECT(LOOKUP(AM18,HekaKSAreas,HekaKSCat)),0)</f>
        <v>0</v>
      </c>
      <c r="AS18" s="51"/>
      <c r="AT18" s="51" t="n">
        <f aca="true">IF(ISTEXT(AM18),INDIRECT(LOOKUP(AM18,HekaKSAreas,HekaKSAttr)),0)</f>
        <v>0</v>
      </c>
      <c r="AU18" s="51"/>
      <c r="AV18" s="35" t="n">
        <f aca="true">IF(ISTEXT(AM18),INDIRECT(LOOKUP(AM18,HekaKSAreas,HekaKSTrait)),0)</f>
        <v>0</v>
      </c>
      <c r="AW18" s="36" t="n">
        <f aca="false">(AQ18+AR18+AT18+AV18)</f>
        <v>0</v>
      </c>
    </row>
    <row collapsed="false" customFormat="false" customHeight="false" hidden="false" ht="15.2" outlineLevel="0" r="19">
      <c r="A19" s="4" t="s">
        <v>87</v>
      </c>
      <c r="B19" s="4"/>
      <c r="C19" s="4"/>
      <c r="D19" s="4"/>
      <c r="E19" s="4"/>
      <c r="F19" s="4"/>
      <c r="G19" s="4"/>
      <c r="H19" s="4"/>
      <c r="I19" s="4"/>
      <c r="J19" s="45"/>
      <c r="K19" s="45"/>
      <c r="L19" s="64" t="n">
        <f aca="true">IF(ISTEXT(J19),INDIRECT(LOOKUP(J19,MentalKSAreas,MentalKSAttr)),0)</f>
        <v>0</v>
      </c>
      <c r="M19" s="46"/>
      <c r="N19" s="21" t="n">
        <f aca="false">L19+M19</f>
        <v>0</v>
      </c>
      <c r="O19" s="45"/>
      <c r="P19" s="45"/>
      <c r="Q19" s="27" t="n">
        <f aca="true">IF(ISTEXT(O19),INDIRECT(LOOKUP(O19,PhysicalKSAreas,PhysicalKSAttr)),0)</f>
        <v>0</v>
      </c>
      <c r="R19" s="46"/>
      <c r="S19" s="21" t="n">
        <f aca="false">Q19+R19</f>
        <v>0</v>
      </c>
      <c r="T19" s="45"/>
      <c r="U19" s="45"/>
      <c r="V19" s="25" t="n">
        <f aca="true">IF(ISTEXT(T19),INDIRECT(LOOKUP(T19,SpiritualKSAreas,SpiritualKSAttr)),0)</f>
        <v>0</v>
      </c>
      <c r="W19" s="46"/>
      <c r="X19" s="27" t="n">
        <f aca="false">V19+W19</f>
        <v>0</v>
      </c>
      <c r="Y19" s="110"/>
      <c r="Z19" s="110"/>
      <c r="AA19" s="110"/>
      <c r="AB19" s="111"/>
      <c r="AC19" s="111"/>
      <c r="AD19" s="111"/>
      <c r="AE19" s="111"/>
      <c r="AF19" s="111"/>
      <c r="AG19" s="112"/>
      <c r="AH19" s="112"/>
      <c r="AI19" s="112"/>
      <c r="AJ19" s="112"/>
      <c r="AK19" s="112"/>
      <c r="AL19" s="112"/>
      <c r="AM19" s="102"/>
      <c r="AN19" s="102"/>
      <c r="AO19" s="102"/>
      <c r="AP19" s="102"/>
      <c r="AQ19" s="35"/>
      <c r="AR19" s="51" t="n">
        <f aca="true">IF(ISTEXT(AM19),INDIRECT(LOOKUP(AM19,HekaKSAreas,HekaKSCat)),0)</f>
        <v>0</v>
      </c>
      <c r="AS19" s="51"/>
      <c r="AT19" s="51" t="n">
        <f aca="true">IF(ISTEXT(AM19),INDIRECT(LOOKUP(AM19,HekaKSAreas,HekaKSAttr)),0)</f>
        <v>0</v>
      </c>
      <c r="AU19" s="51"/>
      <c r="AV19" s="35" t="n">
        <f aca="true">IF(ISTEXT(AM19),INDIRECT(LOOKUP(AM19,HekaKSAreas,HekaKSTrait)),0)</f>
        <v>0</v>
      </c>
      <c r="AW19" s="36" t="n">
        <f aca="false">(AQ19+AR19+AT19+AV19)</f>
        <v>0</v>
      </c>
    </row>
    <row collapsed="false" customFormat="false" customHeight="false" hidden="false" ht="15.2" outlineLevel="0" r="20">
      <c r="A20" s="113" t="s">
        <v>88</v>
      </c>
      <c r="B20" s="113"/>
      <c r="C20" s="113"/>
      <c r="D20" s="113" t="s">
        <v>89</v>
      </c>
      <c r="E20" s="113"/>
      <c r="F20" s="113"/>
      <c r="G20" s="113" t="s">
        <v>90</v>
      </c>
      <c r="H20" s="113"/>
      <c r="I20" s="113"/>
      <c r="J20" s="45"/>
      <c r="K20" s="45"/>
      <c r="L20" s="64" t="n">
        <f aca="true">IF(ISTEXT(J20),INDIRECT(LOOKUP(J20,MentalKSAreas,MentalKSAttr)),0)</f>
        <v>0</v>
      </c>
      <c r="M20" s="46"/>
      <c r="N20" s="21" t="n">
        <f aca="false">L20+M20</f>
        <v>0</v>
      </c>
      <c r="O20" s="45"/>
      <c r="P20" s="45"/>
      <c r="Q20" s="27" t="n">
        <f aca="true">IF(ISTEXT(O20),INDIRECT(LOOKUP(O20,PhysicalKSAreas,PhysicalKSAttr)),0)</f>
        <v>0</v>
      </c>
      <c r="R20" s="46"/>
      <c r="S20" s="21" t="n">
        <f aca="false">Q20+R20</f>
        <v>0</v>
      </c>
      <c r="T20" s="45"/>
      <c r="U20" s="45"/>
      <c r="V20" s="25" t="n">
        <f aca="true">IF(ISTEXT(T20),INDIRECT(LOOKUP(T20,SpiritualKSAreas,SpiritualKSAttr)),0)</f>
        <v>0</v>
      </c>
      <c r="W20" s="46"/>
      <c r="X20" s="27" t="n">
        <f aca="false">V20+W20</f>
        <v>0</v>
      </c>
      <c r="Y20" s="110"/>
      <c r="Z20" s="110"/>
      <c r="AA20" s="110"/>
      <c r="AB20" s="111"/>
      <c r="AC20" s="111"/>
      <c r="AD20" s="111"/>
      <c r="AE20" s="111"/>
      <c r="AF20" s="111"/>
      <c r="AG20" s="112"/>
      <c r="AH20" s="112"/>
      <c r="AI20" s="112"/>
      <c r="AJ20" s="112"/>
      <c r="AK20" s="112"/>
      <c r="AL20" s="112"/>
      <c r="AM20" s="102"/>
      <c r="AN20" s="102"/>
      <c r="AO20" s="102"/>
      <c r="AP20" s="102"/>
      <c r="AQ20" s="35"/>
      <c r="AR20" s="51" t="n">
        <f aca="true">IF(ISTEXT(AM20),INDIRECT(LOOKUP(AM20,HekaKSAreas,HekaKSCat)),0)</f>
        <v>0</v>
      </c>
      <c r="AS20" s="51"/>
      <c r="AT20" s="51" t="n">
        <f aca="true">IF(ISTEXT(AM20),INDIRECT(LOOKUP(AM20,HekaKSAreas,HekaKSAttr)),0)</f>
        <v>0</v>
      </c>
      <c r="AU20" s="51"/>
      <c r="AV20" s="35" t="n">
        <f aca="true">IF(ISTEXT(AM20),INDIRECT(LOOKUP(AM20,HekaKSAreas,HekaKSTrait)),0)</f>
        <v>0</v>
      </c>
      <c r="AW20" s="36" t="n">
        <f aca="false">(AQ20+AR20+AT20+AV20)</f>
        <v>0</v>
      </c>
    </row>
    <row collapsed="false" customFormat="true" customHeight="false" hidden="false" ht="12.9" outlineLevel="0" r="21" s="119">
      <c r="A21" s="114"/>
      <c r="B21" s="115"/>
      <c r="C21" s="116"/>
      <c r="D21" s="117"/>
      <c r="E21" s="117"/>
      <c r="F21" s="117"/>
      <c r="G21" s="114"/>
      <c r="H21" s="115"/>
      <c r="I21" s="116"/>
      <c r="J21" s="45"/>
      <c r="K21" s="45"/>
      <c r="L21" s="64" t="n">
        <f aca="true">IF(ISTEXT(J21),INDIRECT(LOOKUP(J21,MentalKSAreas,MentalKSAttr)),0)</f>
        <v>0</v>
      </c>
      <c r="M21" s="46"/>
      <c r="N21" s="21" t="n">
        <f aca="false">L21+M21</f>
        <v>0</v>
      </c>
      <c r="O21" s="45"/>
      <c r="P21" s="45"/>
      <c r="Q21" s="27" t="n">
        <f aca="true">IF(ISTEXT(O21),INDIRECT(LOOKUP(O21,PhysicalKSAreas,PhysicalKSAttr)),0)</f>
        <v>0</v>
      </c>
      <c r="R21" s="46"/>
      <c r="S21" s="21" t="n">
        <f aca="false">Q21+R21</f>
        <v>0</v>
      </c>
      <c r="T21" s="45"/>
      <c r="U21" s="45"/>
      <c r="V21" s="25" t="n">
        <f aca="true">IF(ISTEXT(T21),INDIRECT(LOOKUP(T21,SpiritualKSAreas,SpiritualKSAttr)),0)</f>
        <v>0</v>
      </c>
      <c r="W21" s="46"/>
      <c r="X21" s="27" t="n">
        <f aca="false">V21+W21</f>
        <v>0</v>
      </c>
      <c r="Y21" s="110"/>
      <c r="Z21" s="110"/>
      <c r="AA21" s="110"/>
      <c r="AB21" s="111"/>
      <c r="AC21" s="111"/>
      <c r="AD21" s="111"/>
      <c r="AE21" s="111"/>
      <c r="AF21" s="111"/>
      <c r="AG21" s="112"/>
      <c r="AH21" s="112"/>
      <c r="AI21" s="112"/>
      <c r="AJ21" s="112"/>
      <c r="AK21" s="112"/>
      <c r="AL21" s="112"/>
      <c r="AM21" s="102"/>
      <c r="AN21" s="102"/>
      <c r="AO21" s="102"/>
      <c r="AP21" s="102"/>
      <c r="AQ21" s="118"/>
      <c r="AR21" s="51" t="n">
        <f aca="true">IF(ISTEXT(AM21),INDIRECT(LOOKUP(AM21,HekaKSAreas,HekaKSCat)),0)</f>
        <v>0</v>
      </c>
      <c r="AS21" s="51"/>
      <c r="AT21" s="51" t="n">
        <f aca="true">IF(ISTEXT(AM21),INDIRECT(LOOKUP(AM21,HekaKSAreas,HekaKSAttr)),0)</f>
        <v>0</v>
      </c>
      <c r="AU21" s="51"/>
      <c r="AV21" s="35" t="n">
        <f aca="true">IF(ISTEXT(AM21),INDIRECT(LOOKUP(AM21,HekaKSAreas,HekaKSTrait)),0)</f>
        <v>0</v>
      </c>
      <c r="AW21" s="36" t="n">
        <f aca="false">(AQ21+AR21+AT21+AV21)</f>
        <v>0</v>
      </c>
    </row>
    <row collapsed="false" customFormat="false" customHeight="false" hidden="false" ht="12.9" outlineLevel="0" r="22">
      <c r="A22" s="120" t="s">
        <v>459</v>
      </c>
      <c r="B22" s="120"/>
      <c r="C22" s="120"/>
      <c r="D22" s="121"/>
      <c r="E22" s="121"/>
      <c r="F22" s="121"/>
      <c r="G22" s="120" t="s">
        <v>92</v>
      </c>
      <c r="H22" s="120"/>
      <c r="I22" s="120"/>
      <c r="J22" s="45"/>
      <c r="K22" s="45"/>
      <c r="L22" s="64" t="n">
        <f aca="true">IF(ISTEXT(J22),INDIRECT(LOOKUP(J22,MentalKSAreas,MentalKSAttr)),0)</f>
        <v>0</v>
      </c>
      <c r="M22" s="46"/>
      <c r="N22" s="21" t="n">
        <f aca="false">L22+M22</f>
        <v>0</v>
      </c>
      <c r="O22" s="45"/>
      <c r="P22" s="45"/>
      <c r="Q22" s="27" t="n">
        <f aca="true">IF(ISTEXT(O22),INDIRECT(LOOKUP(O22,PhysicalKSAreas,PhysicalKSAttr)),0)</f>
        <v>0</v>
      </c>
      <c r="R22" s="46"/>
      <c r="S22" s="21" t="n">
        <f aca="false">Q22+R22</f>
        <v>0</v>
      </c>
      <c r="T22" s="45"/>
      <c r="U22" s="45"/>
      <c r="V22" s="25" t="n">
        <f aca="true">IF(ISTEXT(T22),INDIRECT(LOOKUP(T22,SpiritualKSAreas,SpiritualKSAttr)),0)</f>
        <v>0</v>
      </c>
      <c r="W22" s="46"/>
      <c r="X22" s="27" t="n">
        <f aca="false">V22+W22</f>
        <v>0</v>
      </c>
      <c r="Y22" s="110"/>
      <c r="Z22" s="110"/>
      <c r="AA22" s="110"/>
      <c r="AB22" s="111"/>
      <c r="AC22" s="111"/>
      <c r="AD22" s="111"/>
      <c r="AE22" s="111"/>
      <c r="AF22" s="111"/>
      <c r="AG22" s="112"/>
      <c r="AH22" s="112"/>
      <c r="AI22" s="112"/>
      <c r="AJ22" s="112"/>
      <c r="AK22" s="112"/>
      <c r="AL22" s="112"/>
      <c r="AM22" s="102"/>
      <c r="AN22" s="102"/>
      <c r="AO22" s="102"/>
      <c r="AP22" s="102"/>
      <c r="AQ22" s="35"/>
      <c r="AR22" s="51" t="n">
        <f aca="true">IF(ISTEXT(AM22),INDIRECT(LOOKUP(AM22,HekaKSAreas,HekaKSCat)),0)</f>
        <v>0</v>
      </c>
      <c r="AS22" s="51"/>
      <c r="AT22" s="51" t="n">
        <f aca="true">IF(ISTEXT(AM22),INDIRECT(LOOKUP(AM22,HekaKSAreas,HekaKSAttr)),0)</f>
        <v>0</v>
      </c>
      <c r="AU22" s="51"/>
      <c r="AV22" s="35" t="n">
        <f aca="true">IF(ISTEXT(AM22),INDIRECT(LOOKUP(AM22,HekaKSAreas,HekaKSTrait)),0)</f>
        <v>0</v>
      </c>
      <c r="AW22" s="36" t="n">
        <f aca="false">(AQ22+AR22+AT22+AV22)</f>
        <v>0</v>
      </c>
    </row>
    <row collapsed="false" customFormat="false" customHeight="false" hidden="false" ht="12.9" outlineLevel="0" r="23">
      <c r="A23" s="122"/>
      <c r="B23" s="123"/>
      <c r="C23" s="124"/>
      <c r="D23" s="125"/>
      <c r="E23" s="125"/>
      <c r="F23" s="125"/>
      <c r="G23" s="122"/>
      <c r="H23" s="123"/>
      <c r="I23" s="124"/>
      <c r="J23" s="45"/>
      <c r="K23" s="45"/>
      <c r="L23" s="64" t="n">
        <f aca="true">IF(ISTEXT(J23),INDIRECT(LOOKUP(J23,MentalKSAreas,MentalKSAttr)),0)</f>
        <v>0</v>
      </c>
      <c r="M23" s="46"/>
      <c r="N23" s="21" t="n">
        <f aca="false">L23+M23</f>
        <v>0</v>
      </c>
      <c r="O23" s="45"/>
      <c r="P23" s="45"/>
      <c r="Q23" s="27" t="n">
        <f aca="true">IF(ISTEXT(O23),INDIRECT(LOOKUP(O23,PhysicalKSAreas,PhysicalKSAttr)),0)</f>
        <v>0</v>
      </c>
      <c r="R23" s="46"/>
      <c r="S23" s="21" t="n">
        <f aca="false">Q23+R23</f>
        <v>0</v>
      </c>
      <c r="T23" s="45"/>
      <c r="U23" s="45"/>
      <c r="V23" s="25" t="n">
        <f aca="true">IF(ISTEXT(T23),INDIRECT(LOOKUP(T23,SpiritualKSAreas,SpiritualKSAttr)),0)</f>
        <v>0</v>
      </c>
      <c r="W23" s="46"/>
      <c r="X23" s="27" t="n">
        <f aca="false">V23+W23</f>
        <v>0</v>
      </c>
      <c r="Y23" s="110"/>
      <c r="Z23" s="110"/>
      <c r="AA23" s="110"/>
      <c r="AB23" s="111"/>
      <c r="AC23" s="111"/>
      <c r="AD23" s="111"/>
      <c r="AE23" s="111"/>
      <c r="AF23" s="111"/>
      <c r="AG23" s="112"/>
      <c r="AH23" s="112"/>
      <c r="AI23" s="112"/>
      <c r="AJ23" s="112"/>
      <c r="AK23" s="112"/>
      <c r="AL23" s="112"/>
      <c r="AM23" s="102"/>
      <c r="AN23" s="102"/>
      <c r="AO23" s="102"/>
      <c r="AP23" s="102"/>
      <c r="AQ23" s="35"/>
      <c r="AR23" s="51" t="n">
        <f aca="true">IF(ISTEXT(AM23),INDIRECT(LOOKUP(AM23,HekaKSAreas,HekaKSCat)),0)</f>
        <v>0</v>
      </c>
      <c r="AS23" s="51"/>
      <c r="AT23" s="51" t="n">
        <f aca="true">IF(ISTEXT(AM23),INDIRECT(LOOKUP(AM23,HekaKSAreas,HekaKSAttr)),0)</f>
        <v>0</v>
      </c>
      <c r="AU23" s="51"/>
      <c r="AV23" s="35" t="n">
        <f aca="true">IF(ISTEXT(AM23),INDIRECT(LOOKUP(AM23,HekaKSAreas,HekaKSTrait)),0)</f>
        <v>0</v>
      </c>
      <c r="AW23" s="36" t="n">
        <f aca="false">(AQ23+AR23+AT23+AV23)</f>
        <v>0</v>
      </c>
    </row>
    <row collapsed="false" customFormat="false" customHeight="false" hidden="false" ht="12.9" outlineLevel="0" r="24">
      <c r="A24" s="120" t="s">
        <v>460</v>
      </c>
      <c r="B24" s="120"/>
      <c r="C24" s="120"/>
      <c r="D24" s="121"/>
      <c r="E24" s="121"/>
      <c r="F24" s="121"/>
      <c r="G24" s="120" t="s">
        <v>94</v>
      </c>
      <c r="H24" s="120"/>
      <c r="I24" s="120"/>
      <c r="J24" s="45"/>
      <c r="K24" s="45"/>
      <c r="L24" s="64" t="n">
        <f aca="true">IF(ISTEXT(J24),INDIRECT(LOOKUP(J24,MentalKSAreas,MentalKSAttr)),0)</f>
        <v>0</v>
      </c>
      <c r="M24" s="46"/>
      <c r="N24" s="21" t="n">
        <f aca="false">L24+M24</f>
        <v>0</v>
      </c>
      <c r="O24" s="45"/>
      <c r="P24" s="45"/>
      <c r="Q24" s="27" t="n">
        <f aca="true">IF(ISTEXT(O24),INDIRECT(LOOKUP(O24,PhysicalKSAreas,PhysicalKSAttr)),0)</f>
        <v>0</v>
      </c>
      <c r="R24" s="46"/>
      <c r="S24" s="21" t="n">
        <f aca="false">Q24+R24</f>
        <v>0</v>
      </c>
      <c r="T24" s="45"/>
      <c r="U24" s="45"/>
      <c r="V24" s="25" t="n">
        <f aca="true">IF(ISTEXT(T24),INDIRECT(LOOKUP(T24,SpiritualKSAreas,SpiritualKSAttr)),0)</f>
        <v>0</v>
      </c>
      <c r="W24" s="46"/>
      <c r="X24" s="27" t="n">
        <f aca="false">V24+W24</f>
        <v>0</v>
      </c>
      <c r="Y24" s="110"/>
      <c r="Z24" s="110"/>
      <c r="AA24" s="110"/>
      <c r="AB24" s="111"/>
      <c r="AC24" s="111"/>
      <c r="AD24" s="111"/>
      <c r="AE24" s="111"/>
      <c r="AF24" s="111"/>
      <c r="AG24" s="112"/>
      <c r="AH24" s="112"/>
      <c r="AI24" s="112"/>
      <c r="AJ24" s="112"/>
      <c r="AK24" s="112"/>
      <c r="AL24" s="112"/>
      <c r="AM24" s="102"/>
      <c r="AN24" s="102"/>
      <c r="AO24" s="102"/>
      <c r="AP24" s="102"/>
      <c r="AQ24" s="35"/>
      <c r="AR24" s="51" t="n">
        <f aca="true">IF(ISTEXT(AM24),INDIRECT(LOOKUP(AM24,HekaKSAreas,HekaKSCat)),0)</f>
        <v>0</v>
      </c>
      <c r="AS24" s="51"/>
      <c r="AT24" s="51" t="n">
        <f aca="true">IF(ISTEXT(AM24),INDIRECT(LOOKUP(AM24,HekaKSAreas,HekaKSAttr)),0)</f>
        <v>0</v>
      </c>
      <c r="AU24" s="51"/>
      <c r="AV24" s="35" t="n">
        <f aca="true">IF(ISTEXT(AM24),INDIRECT(LOOKUP(AM24,HekaKSAreas,HekaKSTrait)),0)</f>
        <v>0</v>
      </c>
      <c r="AW24" s="36" t="n">
        <f aca="false">(AQ24+AR24+AT24+AV24)</f>
        <v>0</v>
      </c>
    </row>
    <row collapsed="false" customFormat="true" customHeight="false" hidden="false" ht="12.9" outlineLevel="0" r="25" s="119">
      <c r="A25" s="122"/>
      <c r="B25" s="123"/>
      <c r="C25" s="124"/>
      <c r="D25" s="125"/>
      <c r="E25" s="125"/>
      <c r="F25" s="125"/>
      <c r="G25" s="122"/>
      <c r="H25" s="123"/>
      <c r="I25" s="124"/>
      <c r="J25" s="45"/>
      <c r="K25" s="45"/>
      <c r="L25" s="64" t="n">
        <f aca="true">IF(ISTEXT(J25),INDIRECT(LOOKUP(J25,MentalKSAreas,MentalKSAttr)),0)</f>
        <v>0</v>
      </c>
      <c r="M25" s="46"/>
      <c r="N25" s="21" t="n">
        <f aca="false">L25+M25</f>
        <v>0</v>
      </c>
      <c r="O25" s="45"/>
      <c r="P25" s="45"/>
      <c r="Q25" s="27" t="n">
        <f aca="true">IF(ISTEXT(O25),INDIRECT(LOOKUP(O25,PhysicalKSAreas,PhysicalKSAttr)),0)</f>
        <v>0</v>
      </c>
      <c r="R25" s="46"/>
      <c r="S25" s="21" t="n">
        <f aca="false">Q25+R25</f>
        <v>0</v>
      </c>
      <c r="T25" s="45"/>
      <c r="U25" s="45"/>
      <c r="V25" s="25" t="n">
        <f aca="true">IF(ISTEXT(T25),INDIRECT(LOOKUP(T25,SpiritualKSAreas,SpiritualKSAttr)),0)</f>
        <v>0</v>
      </c>
      <c r="W25" s="46"/>
      <c r="X25" s="27" t="n">
        <f aca="false">V25+W25</f>
        <v>0</v>
      </c>
      <c r="Y25" s="110"/>
      <c r="Z25" s="110"/>
      <c r="AA25" s="110"/>
      <c r="AB25" s="111"/>
      <c r="AC25" s="111"/>
      <c r="AD25" s="111"/>
      <c r="AE25" s="111"/>
      <c r="AF25" s="111"/>
      <c r="AG25" s="112"/>
      <c r="AH25" s="112"/>
      <c r="AI25" s="112"/>
      <c r="AJ25" s="112"/>
      <c r="AK25" s="112"/>
      <c r="AL25" s="112"/>
      <c r="AM25" s="102"/>
      <c r="AN25" s="102"/>
      <c r="AO25" s="102"/>
      <c r="AP25" s="102"/>
      <c r="AQ25" s="118"/>
      <c r="AR25" s="51" t="n">
        <f aca="true">IF(ISTEXT(AM25),INDIRECT(LOOKUP(AM25,HekaKSAreas,HekaKSCat)),0)</f>
        <v>0</v>
      </c>
      <c r="AS25" s="51"/>
      <c r="AT25" s="51" t="n">
        <f aca="true">IF(ISTEXT(AM25),INDIRECT(LOOKUP(AM25,HekaKSAreas,HekaKSAttr)),0)</f>
        <v>0</v>
      </c>
      <c r="AU25" s="51"/>
      <c r="AV25" s="35" t="n">
        <f aca="true">IF(ISTEXT(AM25),INDIRECT(LOOKUP(AM25,HekaKSAreas,HekaKSTrait)),0)</f>
        <v>0</v>
      </c>
      <c r="AW25" s="36" t="n">
        <f aca="false">(AQ25+AR25+AT25+AV25)</f>
        <v>0</v>
      </c>
    </row>
    <row collapsed="false" customFormat="false" customHeight="false" hidden="false" ht="13.4" outlineLevel="0" r="26">
      <c r="A26" s="120" t="s">
        <v>428</v>
      </c>
      <c r="B26" s="120"/>
      <c r="C26" s="120"/>
      <c r="D26" s="121"/>
      <c r="E26" s="121"/>
      <c r="F26" s="121"/>
      <c r="G26" s="120" t="s">
        <v>461</v>
      </c>
      <c r="H26" s="120"/>
      <c r="I26" s="120"/>
      <c r="J26" s="45"/>
      <c r="K26" s="45"/>
      <c r="L26" s="64" t="n">
        <f aca="true">IF(ISTEXT(J26),INDIRECT(LOOKUP(J26,MentalKSAreas,MentalKSAttr)),0)</f>
        <v>0</v>
      </c>
      <c r="M26" s="46"/>
      <c r="N26" s="21" t="n">
        <f aca="false">L26+M26</f>
        <v>0</v>
      </c>
      <c r="O26" s="45"/>
      <c r="P26" s="45"/>
      <c r="Q26" s="27" t="n">
        <f aca="true">IF(ISTEXT(O26),INDIRECT(LOOKUP(O26,PhysicalKSAreas,PhysicalKSAttr)),0)</f>
        <v>0</v>
      </c>
      <c r="R26" s="46"/>
      <c r="S26" s="21" t="n">
        <f aca="false">Q26+R26</f>
        <v>0</v>
      </c>
      <c r="T26" s="45"/>
      <c r="U26" s="45"/>
      <c r="V26" s="25" t="n">
        <f aca="true">IF(ISTEXT(T26),INDIRECT(LOOKUP(T26,SpiritualKSAreas,SpiritualKSAttr)),0)</f>
        <v>0</v>
      </c>
      <c r="W26" s="46"/>
      <c r="X26" s="27" t="n">
        <f aca="false">V26+W26</f>
        <v>0</v>
      </c>
      <c r="Y26" s="110"/>
      <c r="Z26" s="110"/>
      <c r="AA26" s="110"/>
      <c r="AB26" s="111"/>
      <c r="AC26" s="111"/>
      <c r="AD26" s="111"/>
      <c r="AE26" s="111"/>
      <c r="AF26" s="111"/>
      <c r="AG26" s="112"/>
      <c r="AH26" s="112"/>
      <c r="AI26" s="112"/>
      <c r="AJ26" s="112"/>
      <c r="AK26" s="112"/>
      <c r="AL26" s="112"/>
      <c r="AM26" s="102"/>
      <c r="AN26" s="102"/>
      <c r="AO26" s="102"/>
      <c r="AP26" s="102"/>
      <c r="AQ26" s="35"/>
      <c r="AR26" s="51" t="n">
        <f aca="true">IF(ISTEXT(AM26),INDIRECT(LOOKUP(AM26,HekaKSAreas,HekaKSCat)),0)</f>
        <v>0</v>
      </c>
      <c r="AS26" s="51"/>
      <c r="AT26" s="51" t="n">
        <f aca="true">IF(ISTEXT(AM26),INDIRECT(LOOKUP(AM26,HekaKSAreas,HekaKSAttr)),0)</f>
        <v>0</v>
      </c>
      <c r="AU26" s="51"/>
      <c r="AV26" s="35" t="n">
        <f aca="true">IF(ISTEXT(AM26),INDIRECT(LOOKUP(AM26,HekaKSAreas,HekaKSTrait)),0)</f>
        <v>0</v>
      </c>
      <c r="AW26" s="36" t="n">
        <f aca="false">(AQ26+AR26+AT26+AV26)</f>
        <v>0</v>
      </c>
    </row>
    <row collapsed="false" customFormat="true" customHeight="false" hidden="false" ht="12.9" outlineLevel="0" r="27" s="119">
      <c r="A27" s="122"/>
      <c r="B27" s="123"/>
      <c r="C27" s="124"/>
      <c r="D27" s="125"/>
      <c r="E27" s="125"/>
      <c r="F27" s="125"/>
      <c r="G27" s="122"/>
      <c r="H27" s="123"/>
      <c r="I27" s="124"/>
      <c r="J27" s="41" t="s">
        <v>395</v>
      </c>
      <c r="K27" s="41"/>
      <c r="L27" s="46"/>
      <c r="M27" s="46"/>
      <c r="N27" s="21" t="n">
        <f aca="false">L27+M27</f>
        <v>0</v>
      </c>
      <c r="O27" s="41"/>
      <c r="P27" s="41"/>
      <c r="Q27" s="46"/>
      <c r="R27" s="46"/>
      <c r="S27" s="21" t="n">
        <f aca="false">Q27+R27</f>
        <v>0</v>
      </c>
      <c r="T27" s="41"/>
      <c r="U27" s="41"/>
      <c r="V27" s="46"/>
      <c r="W27" s="46"/>
      <c r="X27" s="27" t="n">
        <f aca="false">V27+W27</f>
        <v>0</v>
      </c>
      <c r="Y27" s="110"/>
      <c r="Z27" s="110"/>
      <c r="AA27" s="110"/>
      <c r="AB27" s="111"/>
      <c r="AC27" s="111"/>
      <c r="AD27" s="111"/>
      <c r="AE27" s="111"/>
      <c r="AF27" s="111"/>
      <c r="AG27" s="112"/>
      <c r="AH27" s="112"/>
      <c r="AI27" s="112"/>
      <c r="AJ27" s="112"/>
      <c r="AK27" s="112"/>
      <c r="AL27" s="112"/>
      <c r="AM27" s="102"/>
      <c r="AN27" s="102"/>
      <c r="AO27" s="102"/>
      <c r="AP27" s="102"/>
      <c r="AQ27" s="118"/>
      <c r="AR27" s="51" t="n">
        <f aca="true">IF(ISTEXT(AM27),INDIRECT(LOOKUP(AM27,HekaKSAreas,HekaKSCat)),0)</f>
        <v>0</v>
      </c>
      <c r="AS27" s="51"/>
      <c r="AT27" s="51" t="n">
        <f aca="true">IF(ISTEXT(AM27),INDIRECT(LOOKUP(AM27,HekaKSAreas,HekaKSAttr)),0)</f>
        <v>0</v>
      </c>
      <c r="AU27" s="51"/>
      <c r="AV27" s="35" t="n">
        <f aca="true">IF(ISTEXT(AM27),INDIRECT(LOOKUP(AM27,HekaKSAreas,HekaKSTrait)),0)</f>
        <v>0</v>
      </c>
      <c r="AW27" s="36" t="n">
        <f aca="false">(AQ27+AR27+AT27+AV27)</f>
        <v>0</v>
      </c>
    </row>
    <row collapsed="false" customFormat="false" customHeight="false" hidden="false" ht="12.9" outlineLevel="0" r="28">
      <c r="A28" s="120" t="s">
        <v>97</v>
      </c>
      <c r="B28" s="120"/>
      <c r="C28" s="120"/>
      <c r="D28" s="121"/>
      <c r="E28" s="121"/>
      <c r="F28" s="121"/>
      <c r="G28" s="120" t="s">
        <v>98</v>
      </c>
      <c r="H28" s="120"/>
      <c r="I28" s="120"/>
      <c r="J28" s="41" t="s">
        <v>395</v>
      </c>
      <c r="K28" s="41"/>
      <c r="L28" s="46"/>
      <c r="M28" s="46"/>
      <c r="N28" s="21" t="n">
        <f aca="false">L28+M28</f>
        <v>0</v>
      </c>
      <c r="O28" s="41"/>
      <c r="P28" s="41"/>
      <c r="Q28" s="46"/>
      <c r="R28" s="46"/>
      <c r="S28" s="21" t="n">
        <f aca="false">Q28+R28</f>
        <v>0</v>
      </c>
      <c r="T28" s="41"/>
      <c r="U28" s="41"/>
      <c r="V28" s="46"/>
      <c r="W28" s="46"/>
      <c r="X28" s="27" t="n">
        <f aca="false">V28+W28</f>
        <v>0</v>
      </c>
      <c r="Y28" s="110"/>
      <c r="Z28" s="110"/>
      <c r="AA28" s="110"/>
      <c r="AB28" s="111"/>
      <c r="AC28" s="111"/>
      <c r="AD28" s="111"/>
      <c r="AE28" s="111"/>
      <c r="AF28" s="111"/>
      <c r="AG28" s="112"/>
      <c r="AH28" s="112"/>
      <c r="AI28" s="112"/>
      <c r="AJ28" s="112"/>
      <c r="AK28" s="112"/>
      <c r="AL28" s="112"/>
      <c r="AM28" s="102"/>
      <c r="AN28" s="102"/>
      <c r="AO28" s="102"/>
      <c r="AP28" s="102"/>
      <c r="AQ28" s="35"/>
      <c r="AR28" s="34"/>
      <c r="AS28" s="34"/>
      <c r="AT28" s="34"/>
      <c r="AU28" s="34"/>
      <c r="AV28" s="35"/>
      <c r="AW28" s="36" t="n">
        <f aca="false">(AQ28+AR28+AT28+AV28)</f>
        <v>0</v>
      </c>
    </row>
    <row collapsed="false" customFormat="true" customHeight="false" hidden="false" ht="12.9" outlineLevel="0" r="29" s="119">
      <c r="A29" s="122"/>
      <c r="B29" s="123"/>
      <c r="C29" s="124"/>
      <c r="D29" s="125"/>
      <c r="E29" s="125"/>
      <c r="F29" s="125"/>
      <c r="G29" s="122"/>
      <c r="H29" s="123"/>
      <c r="I29" s="124"/>
      <c r="J29" s="41"/>
      <c r="K29" s="41"/>
      <c r="L29" s="46"/>
      <c r="M29" s="46"/>
      <c r="N29" s="21" t="n">
        <f aca="false">L29+M29</f>
        <v>0</v>
      </c>
      <c r="O29" s="41"/>
      <c r="P29" s="41"/>
      <c r="Q29" s="46"/>
      <c r="R29" s="46"/>
      <c r="S29" s="21" t="n">
        <f aca="false">Q29+R29</f>
        <v>0</v>
      </c>
      <c r="T29" s="41"/>
      <c r="U29" s="41"/>
      <c r="V29" s="46"/>
      <c r="W29" s="46"/>
      <c r="X29" s="27" t="n">
        <f aca="false">V29+W29</f>
        <v>0</v>
      </c>
      <c r="Y29" s="110"/>
      <c r="Z29" s="110"/>
      <c r="AA29" s="110"/>
      <c r="AB29" s="111"/>
      <c r="AC29" s="111"/>
      <c r="AD29" s="111"/>
      <c r="AE29" s="111"/>
      <c r="AF29" s="111"/>
      <c r="AG29" s="112"/>
      <c r="AH29" s="112"/>
      <c r="AI29" s="112"/>
      <c r="AJ29" s="112"/>
      <c r="AK29" s="112"/>
      <c r="AL29" s="112"/>
      <c r="AM29" s="102"/>
      <c r="AN29" s="102"/>
      <c r="AO29" s="102"/>
      <c r="AP29" s="102"/>
      <c r="AQ29" s="118"/>
      <c r="AR29" s="34"/>
      <c r="AS29" s="34"/>
      <c r="AT29" s="34"/>
      <c r="AU29" s="34"/>
      <c r="AV29" s="118"/>
      <c r="AW29" s="36" t="n">
        <f aca="false">(AQ29+AR29+AT29+AV29)</f>
        <v>0</v>
      </c>
    </row>
    <row collapsed="false" customFormat="false" customHeight="false" hidden="false" ht="12.9" outlineLevel="0" r="30">
      <c r="A30" s="120" t="s">
        <v>462</v>
      </c>
      <c r="B30" s="120"/>
      <c r="C30" s="120"/>
      <c r="D30" s="126" t="s">
        <v>100</v>
      </c>
      <c r="E30" s="126"/>
      <c r="F30" s="126"/>
      <c r="G30" s="120" t="s">
        <v>101</v>
      </c>
      <c r="H30" s="120"/>
      <c r="I30" s="120"/>
      <c r="J30" s="41"/>
      <c r="K30" s="41"/>
      <c r="L30" s="46"/>
      <c r="M30" s="46"/>
      <c r="N30" s="21" t="n">
        <f aca="false">L30+M30</f>
        <v>0</v>
      </c>
      <c r="O30" s="41"/>
      <c r="P30" s="41"/>
      <c r="Q30" s="46"/>
      <c r="R30" s="46"/>
      <c r="S30" s="21" t="n">
        <f aca="false">Q30+R30</f>
        <v>0</v>
      </c>
      <c r="T30" s="41"/>
      <c r="U30" s="41"/>
      <c r="V30" s="46"/>
      <c r="W30" s="46"/>
      <c r="X30" s="27" t="n">
        <f aca="false">V30+W30</f>
        <v>0</v>
      </c>
      <c r="Y30" s="110"/>
      <c r="Z30" s="110"/>
      <c r="AA30" s="110"/>
      <c r="AB30" s="111"/>
      <c r="AC30" s="111"/>
      <c r="AD30" s="111"/>
      <c r="AE30" s="111"/>
      <c r="AF30" s="111"/>
      <c r="AG30" s="112"/>
      <c r="AH30" s="112"/>
      <c r="AI30" s="112"/>
      <c r="AJ30" s="112"/>
      <c r="AK30" s="112"/>
      <c r="AL30" s="112"/>
      <c r="AM30" s="102"/>
      <c r="AN30" s="102"/>
      <c r="AO30" s="102"/>
      <c r="AP30" s="102"/>
      <c r="AQ30" s="35"/>
      <c r="AR30" s="34"/>
      <c r="AS30" s="34"/>
      <c r="AT30" s="34"/>
      <c r="AU30" s="34"/>
      <c r="AV30" s="35"/>
      <c r="AW30" s="36" t="n">
        <f aca="false">(AQ30+AR30+AT30+AV30)</f>
        <v>0</v>
      </c>
    </row>
    <row collapsed="false" customFormat="true" customHeight="false" hidden="false" ht="12.9" outlineLevel="0" r="31" s="119">
      <c r="A31" s="122"/>
      <c r="B31" s="123"/>
      <c r="C31" s="124"/>
      <c r="D31" s="203" t="s">
        <v>463</v>
      </c>
      <c r="E31" s="203"/>
      <c r="F31" s="203"/>
      <c r="G31" s="121"/>
      <c r="H31" s="121"/>
      <c r="I31" s="121"/>
      <c r="J31" s="41"/>
      <c r="K31" s="41"/>
      <c r="L31" s="46"/>
      <c r="M31" s="46"/>
      <c r="N31" s="21" t="n">
        <f aca="false">L31+M31</f>
        <v>0</v>
      </c>
      <c r="O31" s="41"/>
      <c r="P31" s="41"/>
      <c r="Q31" s="46"/>
      <c r="R31" s="46"/>
      <c r="S31" s="21" t="n">
        <f aca="false">Q31+R31</f>
        <v>0</v>
      </c>
      <c r="T31" s="41"/>
      <c r="U31" s="41"/>
      <c r="V31" s="46"/>
      <c r="W31" s="46"/>
      <c r="X31" s="27" t="n">
        <f aca="false">V31+W31</f>
        <v>0</v>
      </c>
      <c r="Y31" s="110"/>
      <c r="Z31" s="110"/>
      <c r="AA31" s="110"/>
      <c r="AB31" s="111"/>
      <c r="AC31" s="111"/>
      <c r="AD31" s="111"/>
      <c r="AE31" s="111"/>
      <c r="AF31" s="111"/>
      <c r="AG31" s="112"/>
      <c r="AH31" s="112"/>
      <c r="AI31" s="112"/>
      <c r="AJ31" s="112"/>
      <c r="AK31" s="112"/>
      <c r="AL31" s="112"/>
      <c r="AM31" s="102"/>
      <c r="AN31" s="102"/>
      <c r="AO31" s="102"/>
      <c r="AP31" s="102"/>
      <c r="AQ31" s="118"/>
      <c r="AR31" s="34"/>
      <c r="AS31" s="34"/>
      <c r="AT31" s="34"/>
      <c r="AU31" s="34"/>
      <c r="AV31" s="118"/>
      <c r="AW31" s="36" t="n">
        <f aca="false">(AQ31+AR31+AT31+AV31)</f>
        <v>0</v>
      </c>
    </row>
    <row collapsed="false" customFormat="false" customHeight="false" hidden="false" ht="15.3" outlineLevel="0" r="32">
      <c r="A32" s="120" t="s">
        <v>102</v>
      </c>
      <c r="B32" s="120"/>
      <c r="C32" s="120"/>
      <c r="D32" s="121"/>
      <c r="E32" s="121"/>
      <c r="F32" s="121"/>
      <c r="G32" s="121"/>
      <c r="H32" s="121"/>
      <c r="I32" s="121"/>
      <c r="J32" s="127" t="s">
        <v>103</v>
      </c>
      <c r="K32" s="127"/>
      <c r="L32" s="128"/>
      <c r="M32" s="128"/>
      <c r="N32" s="129" t="s">
        <v>8</v>
      </c>
      <c r="O32" s="130" t="s">
        <v>103</v>
      </c>
      <c r="P32" s="130"/>
      <c r="Q32" s="128"/>
      <c r="R32" s="128"/>
      <c r="S32" s="129" t="s">
        <v>8</v>
      </c>
      <c r="T32" s="130" t="s">
        <v>103</v>
      </c>
      <c r="U32" s="130"/>
      <c r="V32" s="128"/>
      <c r="W32" s="128"/>
      <c r="X32" s="131" t="s">
        <v>8</v>
      </c>
      <c r="Y32" s="110"/>
      <c r="Z32" s="110"/>
      <c r="AA32" s="110"/>
      <c r="AB32" s="111"/>
      <c r="AC32" s="111"/>
      <c r="AD32" s="111"/>
      <c r="AE32" s="111"/>
      <c r="AF32" s="111"/>
      <c r="AG32" s="112"/>
      <c r="AH32" s="112"/>
      <c r="AI32" s="112"/>
      <c r="AJ32" s="112"/>
      <c r="AK32" s="112"/>
      <c r="AL32" s="112"/>
      <c r="AM32" s="102"/>
      <c r="AN32" s="102"/>
      <c r="AO32" s="102"/>
      <c r="AP32" s="102"/>
      <c r="AQ32" s="35"/>
      <c r="AR32" s="34"/>
      <c r="AS32" s="34"/>
      <c r="AT32" s="34"/>
      <c r="AU32" s="34"/>
      <c r="AV32" s="35"/>
      <c r="AW32" s="36" t="n">
        <f aca="false">(AQ32+AR32+AT32+AV32)</f>
        <v>0</v>
      </c>
    </row>
    <row collapsed="false" customFormat="true" customHeight="false" hidden="false" ht="12.9" outlineLevel="0" r="33" s="119">
      <c r="A33" s="122"/>
      <c r="B33" s="123"/>
      <c r="C33" s="124"/>
      <c r="D33" s="125"/>
      <c r="E33" s="125"/>
      <c r="F33" s="125"/>
      <c r="G33" s="121"/>
      <c r="H33" s="121"/>
      <c r="I33" s="121"/>
      <c r="J33" s="41" t="s">
        <v>464</v>
      </c>
      <c r="K33" s="41"/>
      <c r="L33" s="0"/>
      <c r="M33" s="0"/>
      <c r="N33" s="21" t="n">
        <f aca="false">N13</f>
        <v>22</v>
      </c>
      <c r="O33" s="41" t="s">
        <v>465</v>
      </c>
      <c r="P33" s="41"/>
      <c r="Q33" s="0"/>
      <c r="R33" s="0"/>
      <c r="S33" s="21" t="n">
        <f aca="false">S11</f>
        <v>28</v>
      </c>
      <c r="T33" s="41" t="s">
        <v>466</v>
      </c>
      <c r="U33" s="41"/>
      <c r="V33" s="0"/>
      <c r="W33" s="0"/>
      <c r="X33" s="27" t="n">
        <f aca="false">V33+W33</f>
        <v>0</v>
      </c>
      <c r="Y33" s="110"/>
      <c r="Z33" s="110"/>
      <c r="AA33" s="110"/>
      <c r="AB33" s="111"/>
      <c r="AC33" s="111"/>
      <c r="AD33" s="111"/>
      <c r="AE33" s="111"/>
      <c r="AF33" s="111"/>
      <c r="AG33" s="112"/>
      <c r="AH33" s="112"/>
      <c r="AI33" s="112"/>
      <c r="AJ33" s="112"/>
      <c r="AK33" s="112"/>
      <c r="AL33" s="112"/>
      <c r="AM33" s="132" t="s">
        <v>104</v>
      </c>
      <c r="AN33" s="132"/>
      <c r="AO33" s="132"/>
      <c r="AP33" s="132"/>
      <c r="AQ33" s="133"/>
      <c r="AR33" s="134"/>
      <c r="AS33" s="134"/>
      <c r="AT33" s="134"/>
      <c r="AU33" s="134"/>
      <c r="AV33" s="133"/>
      <c r="AW33" s="135" t="n">
        <f aca="false">SUM(AW3:AW32)</f>
        <v>1199</v>
      </c>
    </row>
    <row collapsed="false" customFormat="false" customHeight="false" hidden="false" ht="12.8" outlineLevel="0" r="34">
      <c r="A34" s="120" t="s">
        <v>105</v>
      </c>
      <c r="B34" s="120"/>
      <c r="C34" s="120"/>
      <c r="D34" s="121"/>
      <c r="E34" s="121"/>
      <c r="F34" s="121"/>
      <c r="G34" s="121"/>
      <c r="H34" s="121"/>
      <c r="I34" s="121"/>
      <c r="J34" s="41" t="s">
        <v>467</v>
      </c>
      <c r="K34" s="41"/>
      <c r="N34" s="21" t="n">
        <f aca="false">N13</f>
        <v>22</v>
      </c>
      <c r="O34" s="41" t="s">
        <v>468</v>
      </c>
      <c r="P34" s="41"/>
      <c r="S34" s="21" t="n">
        <f aca="false">S11</f>
        <v>28</v>
      </c>
      <c r="T34" s="41" t="s">
        <v>469</v>
      </c>
      <c r="U34" s="41"/>
      <c r="X34" s="27" t="n">
        <f aca="false">X11</f>
        <v>21</v>
      </c>
      <c r="Y34" s="110"/>
      <c r="Z34" s="110"/>
      <c r="AA34" s="110"/>
      <c r="AB34" s="111"/>
      <c r="AC34" s="111"/>
      <c r="AD34" s="111"/>
      <c r="AE34" s="111"/>
      <c r="AF34" s="111"/>
      <c r="AG34" s="112"/>
      <c r="AH34" s="112"/>
      <c r="AI34" s="112"/>
      <c r="AJ34" s="112"/>
      <c r="AK34" s="112"/>
      <c r="AL34" s="112"/>
      <c r="AM34" s="136"/>
      <c r="AN34" s="137"/>
      <c r="AO34" s="137"/>
      <c r="AP34" s="137"/>
      <c r="AQ34" s="137"/>
      <c r="AR34" s="137"/>
      <c r="AS34" s="137"/>
      <c r="AT34" s="137"/>
      <c r="AU34" s="35"/>
      <c r="AV34" s="137"/>
      <c r="AW34" s="138"/>
    </row>
    <row collapsed="false" customFormat="true" customHeight="false" hidden="false" ht="12.9" outlineLevel="0" r="35" s="119">
      <c r="A35" s="122"/>
      <c r="B35" s="123"/>
      <c r="C35" s="124"/>
      <c r="D35" s="125"/>
      <c r="E35" s="125"/>
      <c r="F35" s="125"/>
      <c r="G35" s="121"/>
      <c r="H35" s="121"/>
      <c r="I35" s="121"/>
      <c r="J35" s="41"/>
      <c r="K35" s="41"/>
      <c r="L35" s="0"/>
      <c r="M35" s="0"/>
      <c r="N35" s="21" t="n">
        <f aca="false">L35+M35</f>
        <v>0</v>
      </c>
      <c r="O35" s="41" t="s">
        <v>470</v>
      </c>
      <c r="P35" s="41"/>
      <c r="Q35" s="0"/>
      <c r="R35" s="0"/>
      <c r="S35" s="21" t="n">
        <f aca="false">S9</f>
        <v>19</v>
      </c>
      <c r="T35" s="41" t="s">
        <v>471</v>
      </c>
      <c r="U35" s="41"/>
      <c r="V35" s="0"/>
      <c r="W35" s="0"/>
      <c r="X35" s="27" t="n">
        <f aca="false">X11</f>
        <v>21</v>
      </c>
      <c r="Y35" s="110"/>
      <c r="Z35" s="110"/>
      <c r="AA35" s="110"/>
      <c r="AB35" s="111"/>
      <c r="AC35" s="111"/>
      <c r="AD35" s="111"/>
      <c r="AE35" s="111"/>
      <c r="AF35" s="111"/>
      <c r="AG35" s="112"/>
      <c r="AH35" s="112"/>
      <c r="AI35" s="112"/>
      <c r="AJ35" s="112"/>
      <c r="AK35" s="112"/>
      <c r="AL35" s="112"/>
      <c r="AM35" s="139"/>
      <c r="AN35" s="118"/>
      <c r="AO35" s="118"/>
      <c r="AP35" s="140" t="s">
        <v>106</v>
      </c>
      <c r="AQ35" s="141"/>
      <c r="AR35" s="137"/>
      <c r="AS35" s="137"/>
      <c r="AT35" s="137"/>
      <c r="AU35" s="118"/>
      <c r="AV35" s="140" t="s">
        <v>107</v>
      </c>
      <c r="AW35" s="142"/>
    </row>
    <row collapsed="false" customFormat="false" customHeight="false" hidden="false" ht="12.9" outlineLevel="0" r="36">
      <c r="A36" s="120" t="s">
        <v>108</v>
      </c>
      <c r="B36" s="120"/>
      <c r="C36" s="120"/>
      <c r="D36" s="120" t="s">
        <v>472</v>
      </c>
      <c r="E36" s="120"/>
      <c r="F36" s="120"/>
      <c r="G36" s="121"/>
      <c r="H36" s="121"/>
      <c r="I36" s="121"/>
      <c r="J36" s="41"/>
      <c r="K36" s="41"/>
      <c r="N36" s="21" t="n">
        <f aca="false">L36+M36</f>
        <v>0</v>
      </c>
      <c r="O36" s="41" t="s">
        <v>473</v>
      </c>
      <c r="P36" s="41"/>
      <c r="S36" s="21" t="n">
        <f aca="false">S12</f>
        <v>27</v>
      </c>
      <c r="T36" s="41"/>
      <c r="U36" s="41"/>
      <c r="X36" s="27" t="n">
        <f aca="false">V36+W36</f>
        <v>0</v>
      </c>
      <c r="Y36" s="110"/>
      <c r="Z36" s="110"/>
      <c r="AA36" s="110"/>
      <c r="AB36" s="111"/>
      <c r="AC36" s="111"/>
      <c r="AD36" s="111"/>
      <c r="AE36" s="111"/>
      <c r="AF36" s="111"/>
      <c r="AG36" s="112"/>
      <c r="AH36" s="112"/>
      <c r="AI36" s="112"/>
      <c r="AJ36" s="112"/>
      <c r="AK36" s="112"/>
      <c r="AL36" s="112"/>
      <c r="AM36" s="143"/>
      <c r="AN36" s="35"/>
      <c r="AO36" s="35"/>
      <c r="AP36" s="140" t="s">
        <v>109</v>
      </c>
      <c r="AQ36" s="141"/>
      <c r="AR36" s="137"/>
      <c r="AS36" s="137"/>
      <c r="AT36" s="137"/>
      <c r="AU36" s="35"/>
      <c r="AV36" s="140" t="s">
        <v>110</v>
      </c>
      <c r="AW36" s="142"/>
    </row>
    <row collapsed="false" customFormat="true" customHeight="false" hidden="false" ht="12.9" outlineLevel="0" r="37" s="119">
      <c r="A37" s="122"/>
      <c r="B37" s="123"/>
      <c r="C37" s="124"/>
      <c r="D37" s="125"/>
      <c r="E37" s="125"/>
      <c r="F37" s="125"/>
      <c r="G37" s="121"/>
      <c r="H37" s="121"/>
      <c r="I37" s="121"/>
      <c r="J37" s="41"/>
      <c r="K37" s="41"/>
      <c r="L37" s="0"/>
      <c r="M37" s="0"/>
      <c r="N37" s="21" t="n">
        <f aca="false">L37+M37</f>
        <v>0</v>
      </c>
      <c r="O37" s="41" t="s">
        <v>474</v>
      </c>
      <c r="P37" s="41"/>
      <c r="Q37" s="0"/>
      <c r="R37" s="0"/>
      <c r="S37" s="21" t="n">
        <f aca="false">S12</f>
        <v>27</v>
      </c>
      <c r="T37" s="41"/>
      <c r="U37" s="41"/>
      <c r="V37" s="0"/>
      <c r="W37" s="0"/>
      <c r="X37" s="27" t="n">
        <f aca="false">V37+W37</f>
        <v>0</v>
      </c>
      <c r="Y37" s="110"/>
      <c r="Z37" s="110"/>
      <c r="AA37" s="110"/>
      <c r="AB37" s="111"/>
      <c r="AC37" s="111"/>
      <c r="AD37" s="111"/>
      <c r="AE37" s="111"/>
      <c r="AF37" s="111"/>
      <c r="AG37" s="112"/>
      <c r="AH37" s="112"/>
      <c r="AI37" s="112"/>
      <c r="AJ37" s="112"/>
      <c r="AK37" s="112"/>
      <c r="AL37" s="112"/>
      <c r="AM37" s="136"/>
      <c r="AN37" s="137"/>
      <c r="AO37" s="137"/>
      <c r="AP37" s="137"/>
      <c r="AQ37" s="137"/>
      <c r="AR37" s="137"/>
      <c r="AS37" s="137"/>
      <c r="AT37" s="137"/>
      <c r="AU37" s="118"/>
      <c r="AV37" s="140" t="s">
        <v>111</v>
      </c>
      <c r="AW37" s="142"/>
    </row>
    <row collapsed="false" customFormat="false" customHeight="false" hidden="false" ht="12.8" outlineLevel="0" r="38">
      <c r="A38" s="120" t="s">
        <v>112</v>
      </c>
      <c r="B38" s="120"/>
      <c r="C38" s="120"/>
      <c r="D38" s="121"/>
      <c r="E38" s="121"/>
      <c r="F38" s="121"/>
      <c r="G38" s="120" t="s">
        <v>113</v>
      </c>
      <c r="H38" s="120"/>
      <c r="I38" s="120"/>
      <c r="J38" s="41"/>
      <c r="K38" s="41"/>
      <c r="N38" s="21" t="n">
        <f aca="false">L38+M38</f>
        <v>0</v>
      </c>
      <c r="O38" s="41" t="s">
        <v>475</v>
      </c>
      <c r="P38" s="41"/>
      <c r="S38" s="21" t="n">
        <f aca="false">S3</f>
        <v>29</v>
      </c>
      <c r="T38" s="41"/>
      <c r="U38" s="41"/>
      <c r="X38" s="27" t="n">
        <f aca="false">V38+W38</f>
        <v>0</v>
      </c>
      <c r="Y38" s="110"/>
      <c r="Z38" s="110"/>
      <c r="AA38" s="110"/>
      <c r="AB38" s="111"/>
      <c r="AC38" s="111"/>
      <c r="AD38" s="111"/>
      <c r="AE38" s="111"/>
      <c r="AF38" s="111"/>
      <c r="AG38" s="112"/>
      <c r="AH38" s="112"/>
      <c r="AI38" s="112"/>
      <c r="AJ38" s="112"/>
      <c r="AK38" s="112"/>
      <c r="AL38" s="112"/>
      <c r="AM38" s="136"/>
      <c r="AN38" s="137"/>
      <c r="AO38" s="137"/>
      <c r="AP38" s="137"/>
      <c r="AQ38" s="137"/>
      <c r="AR38" s="137"/>
      <c r="AS38" s="137"/>
      <c r="AT38" s="137"/>
      <c r="AU38" s="35"/>
      <c r="AV38" s="140" t="s">
        <v>114</v>
      </c>
      <c r="AW38" s="144" t="n">
        <f aca="false">SUM(AW35:AW37)</f>
        <v>0</v>
      </c>
    </row>
    <row collapsed="false" customFormat="true" customHeight="false" hidden="false" ht="12.9" outlineLevel="0" r="39" s="119">
      <c r="A39" s="122"/>
      <c r="B39" s="123"/>
      <c r="C39" s="124"/>
      <c r="D39" s="125"/>
      <c r="E39" s="125"/>
      <c r="F39" s="125"/>
      <c r="G39" s="121"/>
      <c r="H39" s="121"/>
      <c r="I39" s="121"/>
      <c r="J39" s="41"/>
      <c r="K39" s="41"/>
      <c r="L39" s="0"/>
      <c r="M39" s="0"/>
      <c r="N39" s="21" t="n">
        <f aca="false">L39+M39</f>
        <v>0</v>
      </c>
      <c r="O39" s="41" t="s">
        <v>476</v>
      </c>
      <c r="P39" s="41"/>
      <c r="Q39" s="0"/>
      <c r="R39" s="0"/>
      <c r="S39" s="21" t="n">
        <f aca="false">S3</f>
        <v>29</v>
      </c>
      <c r="T39" s="41"/>
      <c r="U39" s="41"/>
      <c r="V39" s="0"/>
      <c r="W39" s="0"/>
      <c r="X39" s="27" t="n">
        <f aca="false">V39+W39</f>
        <v>0</v>
      </c>
      <c r="Y39" s="110"/>
      <c r="Z39" s="110"/>
      <c r="AA39" s="110"/>
      <c r="AB39" s="111"/>
      <c r="AC39" s="111"/>
      <c r="AD39" s="111"/>
      <c r="AE39" s="111"/>
      <c r="AF39" s="111"/>
      <c r="AG39" s="112"/>
      <c r="AH39" s="112"/>
      <c r="AI39" s="112"/>
      <c r="AJ39" s="112"/>
      <c r="AK39" s="112"/>
      <c r="AL39" s="112"/>
      <c r="AM39" s="136"/>
      <c r="AN39" s="137"/>
      <c r="AO39" s="137"/>
      <c r="AP39" s="137"/>
      <c r="AQ39" s="137"/>
      <c r="AR39" s="137"/>
      <c r="AS39" s="137"/>
      <c r="AT39" s="118"/>
      <c r="AU39" s="118"/>
      <c r="AV39" s="118"/>
      <c r="AW39" s="145"/>
    </row>
    <row collapsed="false" customFormat="false" customHeight="false" hidden="false" ht="12.8" outlineLevel="0" r="40">
      <c r="A40" s="120" t="s">
        <v>115</v>
      </c>
      <c r="B40" s="120"/>
      <c r="C40" s="120"/>
      <c r="D40" s="121"/>
      <c r="E40" s="121"/>
      <c r="F40" s="121"/>
      <c r="G40" s="121"/>
      <c r="H40" s="121"/>
      <c r="I40" s="121"/>
      <c r="J40" s="41"/>
      <c r="K40" s="41"/>
      <c r="N40" s="21" t="n">
        <f aca="false">L40+M40</f>
        <v>0</v>
      </c>
      <c r="O40" s="41"/>
      <c r="P40" s="41"/>
      <c r="S40" s="21" t="n">
        <f aca="false">Q40+R40</f>
        <v>0</v>
      </c>
      <c r="T40" s="41"/>
      <c r="U40" s="41"/>
      <c r="X40" s="27" t="n">
        <f aca="false">V40+W40</f>
        <v>0</v>
      </c>
      <c r="Y40" s="110"/>
      <c r="Z40" s="110"/>
      <c r="AA40" s="110"/>
      <c r="AB40" s="111"/>
      <c r="AC40" s="111"/>
      <c r="AD40" s="111"/>
      <c r="AE40" s="111"/>
      <c r="AF40" s="111"/>
      <c r="AG40" s="112"/>
      <c r="AH40" s="112"/>
      <c r="AI40" s="112"/>
      <c r="AJ40" s="112"/>
      <c r="AK40" s="112"/>
      <c r="AL40" s="112"/>
      <c r="AM40" s="146"/>
      <c r="AN40" s="146"/>
      <c r="AO40" s="146"/>
      <c r="AP40" s="146"/>
      <c r="AQ40" s="146"/>
      <c r="AR40" s="147"/>
      <c r="AS40" s="147"/>
      <c r="AT40" s="147"/>
      <c r="AU40" s="147"/>
      <c r="AV40" s="147"/>
      <c r="AW40" s="147"/>
    </row>
    <row collapsed="false" customFormat="false" customHeight="false" hidden="false" ht="12.9" outlineLevel="0" r="41">
      <c r="A41" s="122"/>
      <c r="B41" s="123"/>
      <c r="C41" s="124"/>
      <c r="D41" s="125"/>
      <c r="E41" s="125"/>
      <c r="F41" s="125"/>
      <c r="G41" s="121"/>
      <c r="H41" s="121"/>
      <c r="I41" s="121"/>
      <c r="J41" s="41"/>
      <c r="K41" s="41"/>
      <c r="N41" s="21" t="n">
        <f aca="false">L41+M41</f>
        <v>0</v>
      </c>
      <c r="O41" s="41"/>
      <c r="P41" s="41"/>
      <c r="S41" s="21" t="n">
        <f aca="false">Q41+R41</f>
        <v>0</v>
      </c>
      <c r="T41" s="41"/>
      <c r="U41" s="41"/>
      <c r="X41" s="27" t="n">
        <f aca="false">V41+W41</f>
        <v>0</v>
      </c>
      <c r="Y41" s="110"/>
      <c r="Z41" s="110"/>
      <c r="AA41" s="110"/>
      <c r="AB41" s="111"/>
      <c r="AC41" s="111"/>
      <c r="AD41" s="111"/>
      <c r="AE41" s="111"/>
      <c r="AF41" s="111"/>
      <c r="AG41" s="112"/>
      <c r="AH41" s="112"/>
      <c r="AI41" s="112"/>
      <c r="AJ41" s="112"/>
      <c r="AK41" s="112"/>
      <c r="AL41" s="112"/>
      <c r="AM41" s="148" t="s">
        <v>116</v>
      </c>
      <c r="AN41" s="148"/>
      <c r="AO41" s="148"/>
      <c r="AP41" s="148"/>
      <c r="AQ41" s="149"/>
      <c r="AR41" s="150" t="s">
        <v>117</v>
      </c>
      <c r="AS41" s="150"/>
      <c r="AT41" s="150"/>
      <c r="AU41" s="150" t="s">
        <v>118</v>
      </c>
      <c r="AV41" s="150"/>
      <c r="AW41" s="150"/>
    </row>
    <row collapsed="false" customFormat="false" customHeight="false" hidden="false" ht="12.8" outlineLevel="0" r="42">
      <c r="A42" s="120" t="s">
        <v>119</v>
      </c>
      <c r="B42" s="120"/>
      <c r="C42" s="120"/>
      <c r="D42" s="120" t="s">
        <v>120</v>
      </c>
      <c r="E42" s="120"/>
      <c r="F42" s="120"/>
      <c r="G42" s="121"/>
      <c r="H42" s="121"/>
      <c r="I42" s="121"/>
      <c r="J42" s="41"/>
      <c r="K42" s="41"/>
      <c r="N42" s="21" t="n">
        <f aca="false">L42+M42</f>
        <v>0</v>
      </c>
      <c r="O42" s="41"/>
      <c r="P42" s="41"/>
      <c r="S42" s="21" t="n">
        <f aca="false">Q42+R42</f>
        <v>0</v>
      </c>
      <c r="T42" s="41"/>
      <c r="U42" s="41"/>
      <c r="X42" s="27" t="n">
        <f aca="false">V42+W42</f>
        <v>0</v>
      </c>
      <c r="Y42" s="110"/>
      <c r="Z42" s="110"/>
      <c r="AA42" s="110"/>
      <c r="AB42" s="111"/>
      <c r="AC42" s="111"/>
      <c r="AD42" s="111"/>
      <c r="AE42" s="111"/>
      <c r="AF42" s="111"/>
      <c r="AG42" s="112"/>
      <c r="AH42" s="112"/>
      <c r="AI42" s="112"/>
      <c r="AJ42" s="112"/>
      <c r="AK42" s="112"/>
      <c r="AL42" s="112"/>
      <c r="AM42" s="151" t="s">
        <v>121</v>
      </c>
      <c r="AN42" s="151"/>
      <c r="AO42" s="151"/>
      <c r="AP42" s="151"/>
      <c r="AQ42" s="152"/>
      <c r="AR42" s="153" t="s">
        <v>122</v>
      </c>
      <c r="AS42" s="153"/>
      <c r="AT42" s="154" t="n">
        <v>34</v>
      </c>
      <c r="AU42" s="153" t="s">
        <v>122</v>
      </c>
      <c r="AV42" s="153"/>
      <c r="AW42" s="155" t="n">
        <v>34</v>
      </c>
    </row>
    <row collapsed="false" customFormat="false" customHeight="false" hidden="false" ht="12.9" outlineLevel="0" r="43">
      <c r="A43" s="125"/>
      <c r="B43" s="125"/>
      <c r="C43" s="125"/>
      <c r="D43" s="125"/>
      <c r="E43" s="125"/>
      <c r="F43" s="125"/>
      <c r="G43" s="121"/>
      <c r="H43" s="121"/>
      <c r="I43" s="121"/>
      <c r="J43" s="41"/>
      <c r="K43" s="41"/>
      <c r="N43" s="21" t="n">
        <f aca="false">L43+M43</f>
        <v>0</v>
      </c>
      <c r="O43" s="41"/>
      <c r="P43" s="41"/>
      <c r="S43" s="21" t="n">
        <f aca="false">Q43+R43</f>
        <v>0</v>
      </c>
      <c r="T43" s="41"/>
      <c r="U43" s="41"/>
      <c r="X43" s="27" t="n">
        <f aca="false">V43+W43</f>
        <v>0</v>
      </c>
      <c r="Y43" s="110"/>
      <c r="Z43" s="110"/>
      <c r="AA43" s="110"/>
      <c r="AB43" s="111"/>
      <c r="AC43" s="111"/>
      <c r="AD43" s="111"/>
      <c r="AE43" s="111"/>
      <c r="AF43" s="111"/>
      <c r="AG43" s="112"/>
      <c r="AH43" s="112"/>
      <c r="AI43" s="112"/>
      <c r="AJ43" s="112"/>
      <c r="AK43" s="112"/>
      <c r="AL43" s="112"/>
      <c r="AM43" s="151" t="s">
        <v>123</v>
      </c>
      <c r="AN43" s="151"/>
      <c r="AO43" s="151"/>
      <c r="AP43" s="151"/>
      <c r="AQ43" s="152"/>
      <c r="AR43" s="153" t="s">
        <v>124</v>
      </c>
      <c r="AS43" s="153"/>
      <c r="AT43" s="154" t="n">
        <v>18</v>
      </c>
      <c r="AU43" s="153" t="s">
        <v>124</v>
      </c>
      <c r="AV43" s="153"/>
      <c r="AW43" s="155" t="n">
        <v>18</v>
      </c>
    </row>
    <row collapsed="false" customFormat="false" customHeight="false" hidden="false" ht="12.8" outlineLevel="0" r="44">
      <c r="A44" s="121"/>
      <c r="B44" s="121"/>
      <c r="C44" s="121"/>
      <c r="D44" s="121"/>
      <c r="E44" s="121"/>
      <c r="F44" s="121"/>
      <c r="G44" s="121"/>
      <c r="H44" s="121"/>
      <c r="I44" s="121"/>
      <c r="J44" s="41"/>
      <c r="K44" s="41"/>
      <c r="N44" s="21" t="n">
        <f aca="false">L44+M44</f>
        <v>0</v>
      </c>
      <c r="O44" s="41"/>
      <c r="P44" s="41"/>
      <c r="S44" s="21" t="n">
        <f aca="false">Q44+R44</f>
        <v>0</v>
      </c>
      <c r="T44" s="41"/>
      <c r="U44" s="41"/>
      <c r="X44" s="27" t="n">
        <f aca="false">V44+W44</f>
        <v>0</v>
      </c>
      <c r="Y44" s="110"/>
      <c r="Z44" s="110"/>
      <c r="AA44" s="110"/>
      <c r="AB44" s="111"/>
      <c r="AC44" s="111"/>
      <c r="AD44" s="111"/>
      <c r="AE44" s="111"/>
      <c r="AF44" s="111"/>
      <c r="AG44" s="112"/>
      <c r="AH44" s="112"/>
      <c r="AI44" s="112"/>
      <c r="AJ44" s="112"/>
      <c r="AK44" s="112"/>
      <c r="AL44" s="112"/>
      <c r="AM44" s="151" t="s">
        <v>125</v>
      </c>
      <c r="AN44" s="151"/>
      <c r="AO44" s="151"/>
      <c r="AP44" s="151"/>
      <c r="AQ44" s="152"/>
      <c r="AR44" s="137"/>
      <c r="AS44" s="137"/>
      <c r="AT44" s="154"/>
      <c r="AU44" s="154"/>
      <c r="AV44" s="154"/>
      <c r="AW44" s="155"/>
    </row>
    <row collapsed="false" customFormat="true" customHeight="false" hidden="false" ht="12.9" outlineLevel="0" r="45" s="119">
      <c r="A45" s="125"/>
      <c r="B45" s="125"/>
      <c r="C45" s="125"/>
      <c r="D45" s="125"/>
      <c r="E45" s="125"/>
      <c r="F45" s="125"/>
      <c r="G45" s="121"/>
      <c r="H45" s="121"/>
      <c r="I45" s="121"/>
      <c r="J45" s="41"/>
      <c r="K45" s="41"/>
      <c r="L45" s="0"/>
      <c r="M45" s="0"/>
      <c r="N45" s="21" t="n">
        <f aca="false">L45+M45</f>
        <v>0</v>
      </c>
      <c r="O45" s="41"/>
      <c r="P45" s="41"/>
      <c r="Q45" s="0"/>
      <c r="R45" s="0"/>
      <c r="S45" s="21" t="n">
        <f aca="false">Q45+R45</f>
        <v>0</v>
      </c>
      <c r="T45" s="41"/>
      <c r="U45" s="41"/>
      <c r="V45" s="0"/>
      <c r="W45" s="0"/>
      <c r="X45" s="27" t="n">
        <f aca="false">V45+W45</f>
        <v>0</v>
      </c>
      <c r="Y45" s="110"/>
      <c r="Z45" s="110"/>
      <c r="AA45" s="110"/>
      <c r="AB45" s="111"/>
      <c r="AC45" s="111"/>
      <c r="AD45" s="111"/>
      <c r="AE45" s="111"/>
      <c r="AF45" s="111"/>
      <c r="AG45" s="112"/>
      <c r="AH45" s="112"/>
      <c r="AI45" s="112"/>
      <c r="AJ45" s="112"/>
      <c r="AK45" s="112"/>
      <c r="AL45" s="112"/>
      <c r="AM45" s="151"/>
      <c r="AN45" s="151"/>
      <c r="AO45" s="151"/>
      <c r="AP45" s="151"/>
      <c r="AQ45" s="152"/>
      <c r="AR45" s="137"/>
      <c r="AS45" s="137"/>
      <c r="AT45" s="154"/>
      <c r="AU45" s="154"/>
      <c r="AV45" s="154"/>
      <c r="AW45" s="155"/>
    </row>
    <row collapsed="false" customFormat="false" customHeight="false" hidden="false" ht="12.8" outlineLevel="0" r="46">
      <c r="A46" s="121"/>
      <c r="B46" s="121"/>
      <c r="C46" s="121"/>
      <c r="D46" s="121"/>
      <c r="E46" s="121"/>
      <c r="F46" s="121"/>
      <c r="G46" s="121"/>
      <c r="H46" s="121"/>
      <c r="I46" s="121"/>
      <c r="J46" s="41"/>
      <c r="K46" s="41"/>
      <c r="N46" s="21" t="n">
        <f aca="false">L46+M46</f>
        <v>0</v>
      </c>
      <c r="O46" s="41"/>
      <c r="P46" s="41"/>
      <c r="S46" s="21" t="n">
        <f aca="false">Q46+R46</f>
        <v>0</v>
      </c>
      <c r="T46" s="41"/>
      <c r="U46" s="41"/>
      <c r="X46" s="27" t="n">
        <f aca="false">V46+W46</f>
        <v>0</v>
      </c>
      <c r="Y46" s="110"/>
      <c r="Z46" s="110"/>
      <c r="AA46" s="110"/>
      <c r="AB46" s="111"/>
      <c r="AC46" s="111"/>
      <c r="AD46" s="111"/>
      <c r="AE46" s="111"/>
      <c r="AF46" s="111"/>
      <c r="AG46" s="112"/>
      <c r="AH46" s="112"/>
      <c r="AI46" s="112"/>
      <c r="AJ46" s="112"/>
      <c r="AK46" s="112"/>
      <c r="AL46" s="112"/>
      <c r="AM46" s="151"/>
      <c r="AN46" s="151"/>
      <c r="AO46" s="151"/>
      <c r="AP46" s="151"/>
      <c r="AQ46" s="152"/>
      <c r="AR46" s="156"/>
      <c r="AS46" s="156"/>
      <c r="AT46" s="157"/>
      <c r="AU46" s="158"/>
      <c r="AV46" s="157"/>
      <c r="AW46" s="159"/>
    </row>
    <row collapsed="false" customFormat="true" customHeight="false" hidden="false" ht="12.9" outlineLevel="0" r="47" s="176">
      <c r="A47" s="160"/>
      <c r="B47" s="160"/>
      <c r="C47" s="160"/>
      <c r="D47" s="161"/>
      <c r="E47" s="161"/>
      <c r="F47" s="161"/>
      <c r="G47" s="162"/>
      <c r="H47" s="162"/>
      <c r="I47" s="162"/>
      <c r="J47" s="163"/>
      <c r="K47" s="163"/>
      <c r="L47" s="164"/>
      <c r="M47" s="164"/>
      <c r="N47" s="165" t="n">
        <f aca="false">L47+M47</f>
        <v>0</v>
      </c>
      <c r="O47" s="163"/>
      <c r="P47" s="163"/>
      <c r="Q47" s="164"/>
      <c r="R47" s="164"/>
      <c r="S47" s="165" t="n">
        <f aca="false">Q47+R47</f>
        <v>0</v>
      </c>
      <c r="T47" s="163"/>
      <c r="U47" s="163"/>
      <c r="V47" s="164"/>
      <c r="W47" s="164"/>
      <c r="X47" s="166" t="n">
        <f aca="false">V47+W47</f>
        <v>0</v>
      </c>
      <c r="Y47" s="167"/>
      <c r="Z47" s="167"/>
      <c r="AA47" s="167"/>
      <c r="AB47" s="168"/>
      <c r="AC47" s="168"/>
      <c r="AD47" s="168"/>
      <c r="AE47" s="168"/>
      <c r="AF47" s="168"/>
      <c r="AG47" s="169"/>
      <c r="AH47" s="169"/>
      <c r="AI47" s="169"/>
      <c r="AJ47" s="169"/>
      <c r="AK47" s="169"/>
      <c r="AL47" s="169"/>
      <c r="AM47" s="170"/>
      <c r="AN47" s="170"/>
      <c r="AO47" s="170"/>
      <c r="AP47" s="170"/>
      <c r="AQ47" s="171"/>
      <c r="AR47" s="172"/>
      <c r="AS47" s="172"/>
      <c r="AT47" s="173"/>
      <c r="AU47" s="174"/>
      <c r="AV47" s="173"/>
      <c r="AW47" s="175"/>
    </row>
    <row collapsed="false" customFormat="false" customHeight="false" hidden="false" ht="15.2" outlineLevel="0" r="54">
      <c r="B54" s="1"/>
    </row>
    <row collapsed="false" customFormat="false" customHeight="false" hidden="false" ht="15.2" outlineLevel="0" r="55">
      <c r="A55" s="177" t="s">
        <v>126</v>
      </c>
      <c r="B55" s="178" t="s">
        <v>127</v>
      </c>
      <c r="C55" s="91"/>
      <c r="E55" s="179" t="s">
        <v>128</v>
      </c>
      <c r="F55" s="179" t="s">
        <v>129</v>
      </c>
      <c r="AM55" s="180" t="s">
        <v>130</v>
      </c>
      <c r="AN55" s="180"/>
      <c r="AO55" s="180"/>
      <c r="AP55" s="180"/>
      <c r="AQ55" s="181" t="s">
        <v>131</v>
      </c>
      <c r="AR55" s="182" t="s">
        <v>132</v>
      </c>
      <c r="AS55" s="182"/>
      <c r="AT55" s="183" t="s">
        <v>133</v>
      </c>
      <c r="AU55" s="183"/>
      <c r="AV55" s="183"/>
      <c r="AW55" s="184" t="s">
        <v>134</v>
      </c>
    </row>
    <row collapsed="false" customFormat="false" customHeight="false" hidden="false" ht="15.2" outlineLevel="0" r="56">
      <c r="A56" s="185" t="n">
        <v>0</v>
      </c>
      <c r="B56" s="186" t="n">
        <v>0</v>
      </c>
      <c r="E56" s="187" t="n">
        <v>0</v>
      </c>
      <c r="F56" s="179" t="n">
        <v>0</v>
      </c>
      <c r="AM56" s="188" t="s">
        <v>135</v>
      </c>
      <c r="AN56" s="188"/>
      <c r="AO56" s="188"/>
      <c r="AP56" s="188"/>
      <c r="AQ56" s="189" t="s">
        <v>136</v>
      </c>
      <c r="AR56" s="137" t="s">
        <v>137</v>
      </c>
      <c r="AS56" s="137"/>
      <c r="AT56" s="154" t="s">
        <v>138</v>
      </c>
      <c r="AU56" s="154"/>
      <c r="AV56" s="154"/>
      <c r="AW56" s="155" t="s">
        <v>139</v>
      </c>
    </row>
    <row collapsed="false" customFormat="false" customHeight="false" hidden="false" ht="15.2" outlineLevel="0" r="57">
      <c r="A57" s="190" t="n">
        <v>71</v>
      </c>
      <c r="B57" s="186" t="n">
        <v>1</v>
      </c>
      <c r="E57" s="187" t="n">
        <v>41</v>
      </c>
      <c r="F57" s="179" t="n">
        <v>1</v>
      </c>
      <c r="AM57" s="188" t="s">
        <v>140</v>
      </c>
      <c r="AN57" s="188"/>
      <c r="AO57" s="188"/>
      <c r="AP57" s="188"/>
      <c r="AQ57" s="189" t="s">
        <v>141</v>
      </c>
      <c r="AR57" s="137"/>
      <c r="AS57" s="137"/>
      <c r="AT57" s="154" t="s">
        <v>142</v>
      </c>
      <c r="AU57" s="154"/>
      <c r="AV57" s="154"/>
      <c r="AW57" s="155" t="s">
        <v>143</v>
      </c>
    </row>
    <row collapsed="false" customFormat="false" customHeight="false" hidden="false" ht="15.2" outlineLevel="0" r="58">
      <c r="A58" s="190" t="n">
        <v>76</v>
      </c>
      <c r="B58" s="186" t="n">
        <v>2</v>
      </c>
      <c r="E58" s="187" t="n">
        <v>46</v>
      </c>
      <c r="F58" s="179" t="n">
        <v>2</v>
      </c>
      <c r="AM58" s="188" t="s">
        <v>144</v>
      </c>
      <c r="AN58" s="188"/>
      <c r="AO58" s="188"/>
      <c r="AP58" s="188"/>
      <c r="AQ58" s="189" t="s">
        <v>145</v>
      </c>
      <c r="AR58" s="137" t="s">
        <v>146</v>
      </c>
      <c r="AS58" s="137"/>
      <c r="AT58" s="154" t="s">
        <v>138</v>
      </c>
      <c r="AU58" s="154"/>
      <c r="AV58" s="154"/>
      <c r="AW58" s="155" t="s">
        <v>147</v>
      </c>
    </row>
    <row collapsed="false" customFormat="false" customHeight="false" hidden="false" ht="15.2" outlineLevel="0" r="59">
      <c r="A59" s="190" t="n">
        <v>81</v>
      </c>
      <c r="B59" s="186" t="n">
        <v>3</v>
      </c>
      <c r="E59" s="187" t="n">
        <v>51</v>
      </c>
      <c r="F59" s="179" t="n">
        <v>3</v>
      </c>
      <c r="AM59" s="188" t="s">
        <v>148</v>
      </c>
      <c r="AN59" s="188"/>
      <c r="AO59" s="188"/>
      <c r="AP59" s="188"/>
      <c r="AQ59" s="189" t="s">
        <v>149</v>
      </c>
      <c r="AR59" s="137"/>
      <c r="AS59" s="137"/>
      <c r="AT59" s="154" t="s">
        <v>142</v>
      </c>
      <c r="AU59" s="154"/>
      <c r="AV59" s="154"/>
      <c r="AW59" s="155" t="s">
        <v>139</v>
      </c>
    </row>
    <row collapsed="false" customFormat="false" customHeight="false" hidden="false" ht="15.2" outlineLevel="0" r="60">
      <c r="A60" s="190" t="n">
        <v>86</v>
      </c>
      <c r="B60" s="186" t="n">
        <v>4</v>
      </c>
      <c r="E60" s="187" t="n">
        <v>56</v>
      </c>
      <c r="F60" s="179" t="n">
        <v>4</v>
      </c>
      <c r="AM60" s="188" t="s">
        <v>150</v>
      </c>
      <c r="AN60" s="188"/>
      <c r="AO60" s="188"/>
      <c r="AP60" s="188"/>
      <c r="AQ60" s="189" t="s">
        <v>151</v>
      </c>
    </row>
    <row collapsed="false" customFormat="false" customHeight="false" hidden="false" ht="15.2" outlineLevel="0" r="61">
      <c r="A61" s="190" t="n">
        <v>91</v>
      </c>
      <c r="B61" s="186" t="n">
        <v>5</v>
      </c>
      <c r="E61" s="187" t="n">
        <v>61</v>
      </c>
      <c r="F61" s="179" t="n">
        <v>5</v>
      </c>
      <c r="AM61" s="191" t="s">
        <v>142</v>
      </c>
      <c r="AN61" s="191"/>
      <c r="AO61" s="191"/>
      <c r="AP61" s="191"/>
      <c r="AQ61" s="192" t="s">
        <v>152</v>
      </c>
    </row>
    <row collapsed="false" customFormat="false" customHeight="false" hidden="false" ht="15.2" outlineLevel="0" r="62">
      <c r="A62" s="190" t="n">
        <v>96</v>
      </c>
      <c r="B62" s="186" t="n">
        <v>6</v>
      </c>
      <c r="E62" s="187" t="n">
        <v>66</v>
      </c>
      <c r="F62" s="179" t="n">
        <v>6</v>
      </c>
    </row>
    <row collapsed="false" customFormat="false" customHeight="false" hidden="false" ht="15.2" outlineLevel="0" r="63">
      <c r="A63" s="190" t="n">
        <v>101</v>
      </c>
      <c r="B63" s="186" t="n">
        <v>8</v>
      </c>
      <c r="E63" s="187" t="n">
        <v>71</v>
      </c>
      <c r="F63" s="179" t="n">
        <v>8</v>
      </c>
    </row>
    <row collapsed="false" customFormat="false" customHeight="false" hidden="false" ht="15.2" outlineLevel="0" r="64">
      <c r="A64" s="190" t="n">
        <v>111</v>
      </c>
      <c r="B64" s="186" t="n">
        <v>10</v>
      </c>
      <c r="E64" s="187" t="n">
        <v>76</v>
      </c>
      <c r="F64" s="179" t="n">
        <v>10</v>
      </c>
    </row>
    <row collapsed="false" customFormat="false" customHeight="false" hidden="false" ht="15.2" outlineLevel="0" r="65">
      <c r="A65" s="190" t="n">
        <v>121</v>
      </c>
      <c r="B65" s="186" t="n">
        <v>12</v>
      </c>
      <c r="E65" s="187" t="n">
        <v>81</v>
      </c>
      <c r="F65" s="178" t="n">
        <v>12</v>
      </c>
    </row>
    <row collapsed="false" customFormat="false" customHeight="false" hidden="false" ht="15.2" outlineLevel="0" r="66">
      <c r="A66" s="190" t="n">
        <v>131</v>
      </c>
      <c r="B66" s="186" t="n">
        <v>15</v>
      </c>
      <c r="E66" s="187" t="n">
        <v>86</v>
      </c>
      <c r="F66" s="179" t="n">
        <v>14</v>
      </c>
    </row>
    <row collapsed="false" customFormat="false" customHeight="false" hidden="false" ht="15.2" outlineLevel="0" r="67">
      <c r="A67" s="190" t="n">
        <v>151</v>
      </c>
      <c r="B67" s="186" t="n">
        <v>20</v>
      </c>
      <c r="E67" s="187" t="n">
        <v>91</v>
      </c>
      <c r="F67" s="179" t="n">
        <v>16</v>
      </c>
    </row>
    <row collapsed="false" customFormat="false" customHeight="false" hidden="false" ht="15.2" outlineLevel="0" r="68">
      <c r="A68" s="190" t="n">
        <v>176</v>
      </c>
      <c r="B68" s="186" t="n">
        <v>25</v>
      </c>
      <c r="E68" s="187" t="n">
        <v>96</v>
      </c>
      <c r="F68" s="179" t="n">
        <v>18</v>
      </c>
    </row>
    <row collapsed="false" customFormat="false" customHeight="false" hidden="false" ht="12.8" outlineLevel="0" r="71">
      <c r="A71" s="176" t="s">
        <v>153</v>
      </c>
      <c r="B71" s="176"/>
    </row>
    <row collapsed="false" customFormat="false" customHeight="false" hidden="false" ht="12.8" outlineLevel="0" r="72">
      <c r="A72" s="176" t="s">
        <v>154</v>
      </c>
      <c r="B72" s="176" t="n">
        <f aca="false">FLOOR((C11+C15)*0.5,1)</f>
        <v>16</v>
      </c>
    </row>
    <row collapsed="false" customFormat="false" customHeight="false" hidden="false" ht="12.8" outlineLevel="0" r="73">
      <c r="A73" s="176" t="s">
        <v>155</v>
      </c>
      <c r="B73" s="176" t="n">
        <f aca="false">FLOOR((C12+C16)*0.5,1)</f>
        <v>14</v>
      </c>
    </row>
    <row collapsed="false" customFormat="false" customHeight="false" hidden="false" ht="12.8" outlineLevel="0" r="74">
      <c r="A74" s="176" t="s">
        <v>156</v>
      </c>
      <c r="B74" s="176" t="n">
        <f aca="false">FLOOR((C13+C17)*0.5,1)</f>
        <v>14</v>
      </c>
    </row>
    <row collapsed="false" customFormat="false" customHeight="false" hidden="false" ht="12.8" outlineLevel="0" r="75">
      <c r="A75" s="176" t="s">
        <v>157</v>
      </c>
      <c r="B75" s="176" t="n">
        <f aca="false">FLOOR((F11+F15)*0.5,1)</f>
        <v>15</v>
      </c>
    </row>
    <row collapsed="false" customFormat="false" customHeight="false" hidden="false" ht="12.8" outlineLevel="0" r="76">
      <c r="A76" s="176" t="s">
        <v>158</v>
      </c>
      <c r="B76" s="176" t="n">
        <f aca="false">FLOOR((F12+F16)*0.5,1)</f>
        <v>13</v>
      </c>
    </row>
    <row collapsed="false" customFormat="false" customHeight="false" hidden="false" ht="12.8" outlineLevel="0" r="77">
      <c r="A77" s="176" t="s">
        <v>159</v>
      </c>
      <c r="B77" s="176" t="n">
        <f aca="false">FLOOR((F13+F17)*0.5,1)</f>
        <v>14</v>
      </c>
    </row>
    <row collapsed="false" customFormat="false" customHeight="false" hidden="false" ht="12.8" outlineLevel="0" r="78">
      <c r="A78" s="176" t="s">
        <v>160</v>
      </c>
      <c r="B78" s="176" t="n">
        <f aca="false">FLOOR((I11+I15)*0.5,1)</f>
        <v>18</v>
      </c>
    </row>
    <row collapsed="false" customFormat="false" customHeight="false" hidden="false" ht="12.8" outlineLevel="0" r="79">
      <c r="A79" s="176" t="s">
        <v>161</v>
      </c>
      <c r="B79" s="176" t="n">
        <f aca="false">FLOOR((I12+I16)*0.5,1)</f>
        <v>16</v>
      </c>
    </row>
    <row collapsed="false" customFormat="false" customHeight="false" hidden="false" ht="12.8" outlineLevel="0" r="80">
      <c r="A80" s="176" t="s">
        <v>162</v>
      </c>
      <c r="B80" s="176" t="n">
        <f aca="false">FLOOR((I13+I17)*0.5,1)</f>
        <v>17</v>
      </c>
    </row>
    <row collapsed="false" customFormat="false" customHeight="false" hidden="false" ht="12.8" outlineLevel="0" r="81">
      <c r="A81" s="176" t="s">
        <v>163</v>
      </c>
      <c r="B81" s="176" t="n">
        <f aca="false">FLOOR((I11+I16)*0.5,1)</f>
        <v>17</v>
      </c>
    </row>
    <row collapsed="false" customFormat="false" customHeight="false" hidden="false" ht="12.8" outlineLevel="0" r="82">
      <c r="A82" s="176" t="s">
        <v>164</v>
      </c>
      <c r="B82" s="176" t="n">
        <v>0</v>
      </c>
    </row>
  </sheetData>
  <mergeCells count="519">
    <mergeCell ref="A1:I1"/>
    <mergeCell ref="J1:X1"/>
    <mergeCell ref="Y1:AL1"/>
    <mergeCell ref="AM1:AW1"/>
    <mergeCell ref="A2:I2"/>
    <mergeCell ref="Y2:Z2"/>
    <mergeCell ref="AH2:AI2"/>
    <mergeCell ref="AK2:AL2"/>
    <mergeCell ref="AM2:AP2"/>
    <mergeCell ref="AR2:AS2"/>
    <mergeCell ref="AT2:AU2"/>
    <mergeCell ref="A3:I3"/>
    <mergeCell ref="J3:K3"/>
    <mergeCell ref="O3:P3"/>
    <mergeCell ref="T3:U3"/>
    <mergeCell ref="Y3:Z3"/>
    <mergeCell ref="AH3:AI3"/>
    <mergeCell ref="AK3:AL3"/>
    <mergeCell ref="AM3:AP3"/>
    <mergeCell ref="AR3:AS3"/>
    <mergeCell ref="AT3:AU3"/>
    <mergeCell ref="A4:C4"/>
    <mergeCell ref="E4:G4"/>
    <mergeCell ref="H4:I4"/>
    <mergeCell ref="J4:K4"/>
    <mergeCell ref="O4:P4"/>
    <mergeCell ref="T4:U4"/>
    <mergeCell ref="Y4:Z4"/>
    <mergeCell ref="AH4:AI4"/>
    <mergeCell ref="AK4:AL4"/>
    <mergeCell ref="AM4:AP4"/>
    <mergeCell ref="AR4:AS4"/>
    <mergeCell ref="AT4:AU4"/>
    <mergeCell ref="A5:C5"/>
    <mergeCell ref="E5:G5"/>
    <mergeCell ref="H5:I5"/>
    <mergeCell ref="J5:K5"/>
    <mergeCell ref="O5:P5"/>
    <mergeCell ref="T5:U5"/>
    <mergeCell ref="Y5:Z5"/>
    <mergeCell ref="AH5:AI5"/>
    <mergeCell ref="AK5:AL5"/>
    <mergeCell ref="AM5:AP5"/>
    <mergeCell ref="AR5:AS5"/>
    <mergeCell ref="AT5:AU5"/>
    <mergeCell ref="A6:C6"/>
    <mergeCell ref="E6:F6"/>
    <mergeCell ref="J6:K6"/>
    <mergeCell ref="O6:P6"/>
    <mergeCell ref="T6:U6"/>
    <mergeCell ref="Y6:Z6"/>
    <mergeCell ref="AH6:AI6"/>
    <mergeCell ref="AK6:AL6"/>
    <mergeCell ref="AM6:AP6"/>
    <mergeCell ref="AR6:AS6"/>
    <mergeCell ref="AT6:AU6"/>
    <mergeCell ref="A7:I7"/>
    <mergeCell ref="J7:K7"/>
    <mergeCell ref="O7:P7"/>
    <mergeCell ref="T7:U7"/>
    <mergeCell ref="Y7:Z7"/>
    <mergeCell ref="AH7:AI7"/>
    <mergeCell ref="AK7:AL7"/>
    <mergeCell ref="AM7:AP7"/>
    <mergeCell ref="AR7:AS7"/>
    <mergeCell ref="AT7:AU7"/>
    <mergeCell ref="D8:E8"/>
    <mergeCell ref="G8:H8"/>
    <mergeCell ref="J8:K8"/>
    <mergeCell ref="O8:P8"/>
    <mergeCell ref="T8:U8"/>
    <mergeCell ref="Y8:Z8"/>
    <mergeCell ref="AH8:AI8"/>
    <mergeCell ref="AK8:AL8"/>
    <mergeCell ref="AM8:AP8"/>
    <mergeCell ref="AR8:AS8"/>
    <mergeCell ref="AT8:AU8"/>
    <mergeCell ref="J9:K9"/>
    <mergeCell ref="O9:P9"/>
    <mergeCell ref="T9:U9"/>
    <mergeCell ref="Y9:Z9"/>
    <mergeCell ref="AH9:AI9"/>
    <mergeCell ref="AK9:AL9"/>
    <mergeCell ref="AM9:AP9"/>
    <mergeCell ref="AR9:AS9"/>
    <mergeCell ref="AT9:AU9"/>
    <mergeCell ref="A10:B10"/>
    <mergeCell ref="D10:E10"/>
    <mergeCell ref="G10:H10"/>
    <mergeCell ref="J10:K10"/>
    <mergeCell ref="O10:P10"/>
    <mergeCell ref="T10:U10"/>
    <mergeCell ref="Y10:Z10"/>
    <mergeCell ref="AH10:AI10"/>
    <mergeCell ref="AK10:AL10"/>
    <mergeCell ref="AM10:AP10"/>
    <mergeCell ref="AR10:AS10"/>
    <mergeCell ref="AT10:AU10"/>
    <mergeCell ref="A11:B11"/>
    <mergeCell ref="D11:E11"/>
    <mergeCell ref="G11:H11"/>
    <mergeCell ref="J11:K11"/>
    <mergeCell ref="O11:P11"/>
    <mergeCell ref="T11:U11"/>
    <mergeCell ref="Y11:Z11"/>
    <mergeCell ref="AH11:AI11"/>
    <mergeCell ref="AK11:AL11"/>
    <mergeCell ref="AM11:AP11"/>
    <mergeCell ref="AR11:AS11"/>
    <mergeCell ref="AT11:AU11"/>
    <mergeCell ref="A12:B12"/>
    <mergeCell ref="D12:E12"/>
    <mergeCell ref="G12:H12"/>
    <mergeCell ref="J12:K12"/>
    <mergeCell ref="O12:P12"/>
    <mergeCell ref="T12:U12"/>
    <mergeCell ref="Y12:Z12"/>
    <mergeCell ref="AB12:AC12"/>
    <mergeCell ref="AD12:AE12"/>
    <mergeCell ref="AH12:AI12"/>
    <mergeCell ref="AJ12:AK12"/>
    <mergeCell ref="AM12:AP12"/>
    <mergeCell ref="AR12:AS12"/>
    <mergeCell ref="AT12:AU12"/>
    <mergeCell ref="A13:B13"/>
    <mergeCell ref="D13:E13"/>
    <mergeCell ref="G13:H13"/>
    <mergeCell ref="J13:K13"/>
    <mergeCell ref="O13:P13"/>
    <mergeCell ref="T13:U13"/>
    <mergeCell ref="Y13:Z13"/>
    <mergeCell ref="AB13:AC13"/>
    <mergeCell ref="AD13:AE13"/>
    <mergeCell ref="AH13:AI13"/>
    <mergeCell ref="AJ13:AK13"/>
    <mergeCell ref="AM13:AP13"/>
    <mergeCell ref="AR13:AS13"/>
    <mergeCell ref="AT13:AU13"/>
    <mergeCell ref="A14:B14"/>
    <mergeCell ref="D14:E14"/>
    <mergeCell ref="G14:H14"/>
    <mergeCell ref="J14:K14"/>
    <mergeCell ref="O14:P14"/>
    <mergeCell ref="T14:U14"/>
    <mergeCell ref="Y14:Z14"/>
    <mergeCell ref="AB14:AC14"/>
    <mergeCell ref="AD14:AE14"/>
    <mergeCell ref="AH14:AI14"/>
    <mergeCell ref="AJ14:AK14"/>
    <mergeCell ref="AM14:AP14"/>
    <mergeCell ref="AR14:AS14"/>
    <mergeCell ref="AT14:AU14"/>
    <mergeCell ref="A15:B15"/>
    <mergeCell ref="D15:E15"/>
    <mergeCell ref="G15:H15"/>
    <mergeCell ref="J15:K15"/>
    <mergeCell ref="O15:P15"/>
    <mergeCell ref="T15:U15"/>
    <mergeCell ref="Y15:Z15"/>
    <mergeCell ref="AB15:AC15"/>
    <mergeCell ref="AD15:AE15"/>
    <mergeCell ref="AH15:AI15"/>
    <mergeCell ref="AJ15:AK15"/>
    <mergeCell ref="AM15:AP15"/>
    <mergeCell ref="AR15:AS15"/>
    <mergeCell ref="AT15:AU15"/>
    <mergeCell ref="A16:B16"/>
    <mergeCell ref="D16:E16"/>
    <mergeCell ref="G16:H16"/>
    <mergeCell ref="J16:K16"/>
    <mergeCell ref="O16:P16"/>
    <mergeCell ref="T16:U16"/>
    <mergeCell ref="Y16:Z16"/>
    <mergeCell ref="AB16:AC16"/>
    <mergeCell ref="AD16:AE16"/>
    <mergeCell ref="AH16:AI16"/>
    <mergeCell ref="AJ16:AK16"/>
    <mergeCell ref="AM16:AP16"/>
    <mergeCell ref="AR16:AS16"/>
    <mergeCell ref="AT16:AU16"/>
    <mergeCell ref="A17:B17"/>
    <mergeCell ref="D17:E17"/>
    <mergeCell ref="G17:H17"/>
    <mergeCell ref="J17:K17"/>
    <mergeCell ref="O17:P17"/>
    <mergeCell ref="T17:U17"/>
    <mergeCell ref="Y17:Z17"/>
    <mergeCell ref="AB17:AC17"/>
    <mergeCell ref="AD17:AE17"/>
    <mergeCell ref="AH17:AI17"/>
    <mergeCell ref="AJ17:AK17"/>
    <mergeCell ref="AM17:AP17"/>
    <mergeCell ref="AR17:AS17"/>
    <mergeCell ref="AT17:AU17"/>
    <mergeCell ref="A18:B18"/>
    <mergeCell ref="D18:E18"/>
    <mergeCell ref="G18:H18"/>
    <mergeCell ref="J18:K18"/>
    <mergeCell ref="O18:P18"/>
    <mergeCell ref="T18:U18"/>
    <mergeCell ref="Y18:AL18"/>
    <mergeCell ref="AM18:AP18"/>
    <mergeCell ref="AR18:AS18"/>
    <mergeCell ref="AT18:AU18"/>
    <mergeCell ref="A19:I19"/>
    <mergeCell ref="J19:K19"/>
    <mergeCell ref="O19:P19"/>
    <mergeCell ref="T19:U19"/>
    <mergeCell ref="Y19:AA19"/>
    <mergeCell ref="AB19:AF19"/>
    <mergeCell ref="AG19:AL19"/>
    <mergeCell ref="AM19:AP19"/>
    <mergeCell ref="AR19:AS19"/>
    <mergeCell ref="AT19:AU19"/>
    <mergeCell ref="A20:C20"/>
    <mergeCell ref="D20:F20"/>
    <mergeCell ref="G20:I20"/>
    <mergeCell ref="J20:K20"/>
    <mergeCell ref="O20:P20"/>
    <mergeCell ref="T20:U20"/>
    <mergeCell ref="Y20:AA20"/>
    <mergeCell ref="AB20:AF20"/>
    <mergeCell ref="AG20:AL20"/>
    <mergeCell ref="AM20:AP20"/>
    <mergeCell ref="AR20:AS20"/>
    <mergeCell ref="AT20:AU20"/>
    <mergeCell ref="D21:F21"/>
    <mergeCell ref="J21:K21"/>
    <mergeCell ref="O21:P21"/>
    <mergeCell ref="T21:U21"/>
    <mergeCell ref="Y21:AA21"/>
    <mergeCell ref="AB21:AF21"/>
    <mergeCell ref="AG21:AL21"/>
    <mergeCell ref="AM21:AP21"/>
    <mergeCell ref="AR21:AS21"/>
    <mergeCell ref="AT21:AU21"/>
    <mergeCell ref="A22:C22"/>
    <mergeCell ref="D22:F22"/>
    <mergeCell ref="G22:I22"/>
    <mergeCell ref="J22:K22"/>
    <mergeCell ref="O22:P22"/>
    <mergeCell ref="T22:U22"/>
    <mergeCell ref="Y22:AA22"/>
    <mergeCell ref="AB22:AF22"/>
    <mergeCell ref="AG22:AL22"/>
    <mergeCell ref="AM22:AP22"/>
    <mergeCell ref="AR22:AS22"/>
    <mergeCell ref="AT22:AU22"/>
    <mergeCell ref="D23:F23"/>
    <mergeCell ref="J23:K23"/>
    <mergeCell ref="O23:P23"/>
    <mergeCell ref="T23:U23"/>
    <mergeCell ref="Y23:AA23"/>
    <mergeCell ref="AB23:AF23"/>
    <mergeCell ref="AG23:AL23"/>
    <mergeCell ref="AM23:AP23"/>
    <mergeCell ref="AR23:AS23"/>
    <mergeCell ref="AT23:AU23"/>
    <mergeCell ref="A24:C24"/>
    <mergeCell ref="D24:F24"/>
    <mergeCell ref="G24:I24"/>
    <mergeCell ref="J24:K24"/>
    <mergeCell ref="O24:P24"/>
    <mergeCell ref="T24:U24"/>
    <mergeCell ref="Y24:AA24"/>
    <mergeCell ref="AB24:AF24"/>
    <mergeCell ref="AG24:AL24"/>
    <mergeCell ref="AM24:AP24"/>
    <mergeCell ref="AR24:AS24"/>
    <mergeCell ref="AT24:AU24"/>
    <mergeCell ref="D25:F25"/>
    <mergeCell ref="J25:K25"/>
    <mergeCell ref="O25:P25"/>
    <mergeCell ref="T25:U25"/>
    <mergeCell ref="Y25:AA25"/>
    <mergeCell ref="AB25:AF25"/>
    <mergeCell ref="AG25:AL25"/>
    <mergeCell ref="AM25:AP25"/>
    <mergeCell ref="AR25:AS25"/>
    <mergeCell ref="AT25:AU25"/>
    <mergeCell ref="A26:C26"/>
    <mergeCell ref="D26:F26"/>
    <mergeCell ref="G26:I26"/>
    <mergeCell ref="J26:K26"/>
    <mergeCell ref="O26:P26"/>
    <mergeCell ref="T26:U26"/>
    <mergeCell ref="Y26:AA26"/>
    <mergeCell ref="AB26:AF26"/>
    <mergeCell ref="AG26:AL26"/>
    <mergeCell ref="AM26:AP26"/>
    <mergeCell ref="AR26:AS26"/>
    <mergeCell ref="AT26:AU26"/>
    <mergeCell ref="D27:F27"/>
    <mergeCell ref="J27:K27"/>
    <mergeCell ref="O27:P27"/>
    <mergeCell ref="T27:U27"/>
    <mergeCell ref="Y27:AA27"/>
    <mergeCell ref="AB27:AF27"/>
    <mergeCell ref="AG27:AL27"/>
    <mergeCell ref="AM27:AP27"/>
    <mergeCell ref="AR27:AS27"/>
    <mergeCell ref="AT27:AU27"/>
    <mergeCell ref="A28:C28"/>
    <mergeCell ref="D28:F28"/>
    <mergeCell ref="G28:I28"/>
    <mergeCell ref="J28:K28"/>
    <mergeCell ref="O28:P28"/>
    <mergeCell ref="T28:U28"/>
    <mergeCell ref="Y28:AA28"/>
    <mergeCell ref="AB28:AF28"/>
    <mergeCell ref="AG28:AL28"/>
    <mergeCell ref="AM28:AP28"/>
    <mergeCell ref="AR28:AS28"/>
    <mergeCell ref="AT28:AU28"/>
    <mergeCell ref="D29:F29"/>
    <mergeCell ref="J29:K29"/>
    <mergeCell ref="O29:P29"/>
    <mergeCell ref="T29:U29"/>
    <mergeCell ref="Y29:AA29"/>
    <mergeCell ref="AB29:AF29"/>
    <mergeCell ref="AG29:AL29"/>
    <mergeCell ref="AM29:AP29"/>
    <mergeCell ref="AR29:AS29"/>
    <mergeCell ref="AT29:AU29"/>
    <mergeCell ref="A30:C30"/>
    <mergeCell ref="D30:F30"/>
    <mergeCell ref="G30:I30"/>
    <mergeCell ref="J30:K30"/>
    <mergeCell ref="O30:P30"/>
    <mergeCell ref="T30:U30"/>
    <mergeCell ref="Y30:AA30"/>
    <mergeCell ref="AB30:AF30"/>
    <mergeCell ref="AG30:AL30"/>
    <mergeCell ref="AM30:AP30"/>
    <mergeCell ref="AR30:AS30"/>
    <mergeCell ref="AT30:AU30"/>
    <mergeCell ref="D31:F31"/>
    <mergeCell ref="G31:I31"/>
    <mergeCell ref="J31:K31"/>
    <mergeCell ref="O31:P31"/>
    <mergeCell ref="T31:U31"/>
    <mergeCell ref="Y31:AA31"/>
    <mergeCell ref="AB31:AF31"/>
    <mergeCell ref="AG31:AL31"/>
    <mergeCell ref="AM31:AP31"/>
    <mergeCell ref="AR31:AS31"/>
    <mergeCell ref="AT31:AU31"/>
    <mergeCell ref="A32:C32"/>
    <mergeCell ref="D32:F32"/>
    <mergeCell ref="G32:I32"/>
    <mergeCell ref="J32:K32"/>
    <mergeCell ref="O32:P32"/>
    <mergeCell ref="T32:U32"/>
    <mergeCell ref="Y32:AA32"/>
    <mergeCell ref="AB32:AF32"/>
    <mergeCell ref="AG32:AL32"/>
    <mergeCell ref="AM32:AP32"/>
    <mergeCell ref="AR32:AS32"/>
    <mergeCell ref="AT32:AU32"/>
    <mergeCell ref="D33:F33"/>
    <mergeCell ref="G33:I33"/>
    <mergeCell ref="J33:K33"/>
    <mergeCell ref="O33:P33"/>
    <mergeCell ref="T33:U33"/>
    <mergeCell ref="Y33:AA33"/>
    <mergeCell ref="AB33:AF33"/>
    <mergeCell ref="AG33:AL33"/>
    <mergeCell ref="AM33:AP33"/>
    <mergeCell ref="AR33:AS33"/>
    <mergeCell ref="AT33:AU33"/>
    <mergeCell ref="A34:C34"/>
    <mergeCell ref="D34:F34"/>
    <mergeCell ref="G34:I34"/>
    <mergeCell ref="J34:K34"/>
    <mergeCell ref="O34:P34"/>
    <mergeCell ref="T34:U34"/>
    <mergeCell ref="Y34:AA34"/>
    <mergeCell ref="AB34:AF34"/>
    <mergeCell ref="AG34:AL34"/>
    <mergeCell ref="D35:F35"/>
    <mergeCell ref="G35:I35"/>
    <mergeCell ref="J35:K35"/>
    <mergeCell ref="O35:P35"/>
    <mergeCell ref="T35:U35"/>
    <mergeCell ref="Y35:AA35"/>
    <mergeCell ref="AB35:AF35"/>
    <mergeCell ref="AG35:AL35"/>
    <mergeCell ref="A36:C36"/>
    <mergeCell ref="D36:F36"/>
    <mergeCell ref="G36:I36"/>
    <mergeCell ref="J36:K36"/>
    <mergeCell ref="O36:P36"/>
    <mergeCell ref="T36:U36"/>
    <mergeCell ref="Y36:AA36"/>
    <mergeCell ref="AB36:AF36"/>
    <mergeCell ref="AG36:AL36"/>
    <mergeCell ref="D37:F37"/>
    <mergeCell ref="G37:I37"/>
    <mergeCell ref="J37:K37"/>
    <mergeCell ref="O37:P37"/>
    <mergeCell ref="T37:U37"/>
    <mergeCell ref="Y37:AA37"/>
    <mergeCell ref="AB37:AF37"/>
    <mergeCell ref="AG37:AL37"/>
    <mergeCell ref="A38:C38"/>
    <mergeCell ref="D38:F38"/>
    <mergeCell ref="G38:I38"/>
    <mergeCell ref="J38:K38"/>
    <mergeCell ref="O38:P38"/>
    <mergeCell ref="T38:U38"/>
    <mergeCell ref="Y38:AA38"/>
    <mergeCell ref="AB38:AF38"/>
    <mergeCell ref="AG38:AL38"/>
    <mergeCell ref="D39:F39"/>
    <mergeCell ref="G39:I39"/>
    <mergeCell ref="J39:K39"/>
    <mergeCell ref="O39:P39"/>
    <mergeCell ref="T39:U39"/>
    <mergeCell ref="Y39:AA39"/>
    <mergeCell ref="AB39:AF39"/>
    <mergeCell ref="AG39:AL39"/>
    <mergeCell ref="A40:C40"/>
    <mergeCell ref="D40:F40"/>
    <mergeCell ref="G40:I40"/>
    <mergeCell ref="J40:K40"/>
    <mergeCell ref="O40:P40"/>
    <mergeCell ref="T40:U40"/>
    <mergeCell ref="Y40:AA40"/>
    <mergeCell ref="AB40:AF40"/>
    <mergeCell ref="AG40:AL40"/>
    <mergeCell ref="AM40:AQ40"/>
    <mergeCell ref="AR40:AW40"/>
    <mergeCell ref="D41:F41"/>
    <mergeCell ref="G41:I41"/>
    <mergeCell ref="J41:K41"/>
    <mergeCell ref="O41:P41"/>
    <mergeCell ref="T41:U41"/>
    <mergeCell ref="Y41:AA41"/>
    <mergeCell ref="AB41:AF41"/>
    <mergeCell ref="AG41:AL41"/>
    <mergeCell ref="AM41:AP41"/>
    <mergeCell ref="AR41:AT41"/>
    <mergeCell ref="AU41:AW41"/>
    <mergeCell ref="A42:C42"/>
    <mergeCell ref="D42:F42"/>
    <mergeCell ref="G42:I42"/>
    <mergeCell ref="J42:K42"/>
    <mergeCell ref="O42:P42"/>
    <mergeCell ref="T42:U42"/>
    <mergeCell ref="Y42:AA42"/>
    <mergeCell ref="AB42:AF42"/>
    <mergeCell ref="AG42:AL42"/>
    <mergeCell ref="AM42:AP42"/>
    <mergeCell ref="AR42:AS42"/>
    <mergeCell ref="AU42:AV42"/>
    <mergeCell ref="A43:C43"/>
    <mergeCell ref="D43:F43"/>
    <mergeCell ref="G43:I43"/>
    <mergeCell ref="J43:K43"/>
    <mergeCell ref="O43:P43"/>
    <mergeCell ref="T43:U43"/>
    <mergeCell ref="Y43:AA43"/>
    <mergeCell ref="AB43:AF43"/>
    <mergeCell ref="AG43:AL43"/>
    <mergeCell ref="AM43:AP43"/>
    <mergeCell ref="AR43:AS43"/>
    <mergeCell ref="AU43:AV43"/>
    <mergeCell ref="A44:C44"/>
    <mergeCell ref="D44:F44"/>
    <mergeCell ref="G44:I44"/>
    <mergeCell ref="J44:K44"/>
    <mergeCell ref="O44:P44"/>
    <mergeCell ref="T44:U44"/>
    <mergeCell ref="Y44:AA44"/>
    <mergeCell ref="AB44:AF44"/>
    <mergeCell ref="AG44:AL44"/>
    <mergeCell ref="AM44:AP44"/>
    <mergeCell ref="A45:C45"/>
    <mergeCell ref="D45:F45"/>
    <mergeCell ref="G45:I45"/>
    <mergeCell ref="J45:K45"/>
    <mergeCell ref="O45:P45"/>
    <mergeCell ref="T45:U45"/>
    <mergeCell ref="Y45:AA45"/>
    <mergeCell ref="AB45:AF45"/>
    <mergeCell ref="AG45:AL45"/>
    <mergeCell ref="AM45:AP45"/>
    <mergeCell ref="A46:C46"/>
    <mergeCell ref="D46:F46"/>
    <mergeCell ref="G46:I46"/>
    <mergeCell ref="J46:K46"/>
    <mergeCell ref="O46:P46"/>
    <mergeCell ref="T46:U46"/>
    <mergeCell ref="Y46:AA46"/>
    <mergeCell ref="AB46:AF46"/>
    <mergeCell ref="AG46:AL46"/>
    <mergeCell ref="AM46:AP46"/>
    <mergeCell ref="A47:C47"/>
    <mergeCell ref="D47:F47"/>
    <mergeCell ref="G47:I47"/>
    <mergeCell ref="J47:K47"/>
    <mergeCell ref="O47:P47"/>
    <mergeCell ref="T47:U47"/>
    <mergeCell ref="Y47:AA47"/>
    <mergeCell ref="AB47:AF47"/>
    <mergeCell ref="AG47:AL47"/>
    <mergeCell ref="AM47:AP47"/>
    <mergeCell ref="AM55:AP55"/>
    <mergeCell ref="AT55:AV55"/>
    <mergeCell ref="AM56:AP56"/>
    <mergeCell ref="AT56:AV56"/>
    <mergeCell ref="AM57:AP57"/>
    <mergeCell ref="AT57:AV57"/>
    <mergeCell ref="AM58:AP58"/>
    <mergeCell ref="AT58:AV58"/>
    <mergeCell ref="AM59:AP59"/>
    <mergeCell ref="AT59:AV59"/>
    <mergeCell ref="AM60:AP60"/>
    <mergeCell ref="AM61:AP61"/>
  </mergeCells>
  <dataValidations count="4">
    <dataValidation allowBlank="true" operator="equal" showDropDown="false" showErrorMessage="false" showInputMessage="false" sqref="T3:U26" type="list">
      <formula1>SpiritualKSAreas</formula1>
      <formula2>0</formula2>
    </dataValidation>
    <dataValidation allowBlank="true" operator="equal" showDropDown="false" showErrorMessage="false" showInputMessage="false" sqref="AM3:AP27" type="list">
      <formula1>HekaKSAreas</formula1>
      <formula2>0</formula2>
    </dataValidation>
    <dataValidation allowBlank="true" operator="equal" showDropDown="false" showErrorMessage="false" showInputMessage="false" sqref="O5:P26" type="list">
      <formula1>PhysicalKSAreas</formula1>
      <formula2>0</formula2>
    </dataValidation>
    <dataValidation allowBlank="true" operator="equal" showDropDown="false" showErrorMessage="false" showInputMessage="false" sqref="J7:K26" type="list">
      <formula1>MentalKSAreas</formula1>
      <formula2>0</formula2>
    </dataValidation>
  </dataValidations>
  <printOptions headings="false" gridLines="false" gridLinesSet="true" horizontalCentered="true" verticalCentered="true"/>
  <pageMargins left="0.747916666666667" right="0.747916666666667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1" scale="99" useFirstPageNumber="false" usePrinterDefaults="false" verticalDpi="300"/>
  <headerFooter differentFirst="false" differentOddEven="false">
    <oddHeader/>
    <oddFooter/>
  </headerFooter>
  <colBreaks count="1" manualBreakCount="1">
    <brk id="18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192447</TotalTime>
  <Application>LibreOffice/3.4$Unix LibreOffice_project/340m1$Build-402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1997-06-14T03:30:21.00Z</dcterms:created>
  <dc:creator>Douglas Eaton</dc:creator>
  <cp:lastModifiedBy>Jonathan </cp:lastModifiedBy>
  <cp:lastPrinted>1997-07-23T21:34:40.00Z</cp:lastPrinted>
  <dcterms:modified xsi:type="dcterms:W3CDTF">2012-03-11T17:23:48.00Z</dcterms:modified>
  <cp:revision>223</cp:revision>
</cp:coreProperties>
</file>